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25" windowWidth="11970" windowHeight="3270" activeTab="0"/>
  </bookViews>
  <sheets>
    <sheet name="PL" sheetId="1" r:id="rId1"/>
    <sheet name="BS" sheetId="2" r:id="rId2"/>
    <sheet name="Notes" sheetId="3" r:id="rId3"/>
    <sheet name="Appendix A" sheetId="4" r:id="rId4"/>
  </sheets>
  <externalReferences>
    <externalReference r:id="rId7"/>
  </externalReferences>
  <definedNames>
    <definedName name="BalanceSheet">'BS'!$A$1:$G$53</definedName>
    <definedName name="Consol_Income_Statement" localSheetId="3">'Appendix A'!$A$1:$A$5</definedName>
    <definedName name="Consol_Income_Statement" localSheetId="1">'BS'!$A$1:$G$9</definedName>
    <definedName name="Consol_Income_Statement" localSheetId="2">'Notes'!$A$1:$A$5</definedName>
    <definedName name="Consol_Income_Statement">'PL'!$A$1:$K$50</definedName>
    <definedName name="Notes" localSheetId="3">'Appendix A'!$A$1:$K$6</definedName>
    <definedName name="Notes">'Notes'!$A$1:$K$100</definedName>
    <definedName name="_xlnm.Print_Area" localSheetId="3">'Appendix A'!$A$1:$K$15</definedName>
    <definedName name="_xlnm.Print_Area" localSheetId="1">'BS'!$A$1:$G$53</definedName>
    <definedName name="_xlnm.Print_Area" localSheetId="2">'Notes'!$A$1:$K$100</definedName>
    <definedName name="_xlnm.Print_Area" localSheetId="0">'PL'!$A$1:$K$49</definedName>
    <definedName name="Profit_Loss">'PL'!$A$1:$L$50</definedName>
  </definedNames>
  <calcPr fullCalcOnLoad="1"/>
</workbook>
</file>

<file path=xl/sharedStrings.xml><?xml version="1.0" encoding="utf-8"?>
<sst xmlns="http://schemas.openxmlformats.org/spreadsheetml/2006/main" count="192" uniqueCount="150">
  <si>
    <t>HEXAGON HOLDINGS BHD</t>
  </si>
  <si>
    <t>( Incorporated in Malaysia )</t>
  </si>
  <si>
    <t>Company No. 280116-H</t>
  </si>
  <si>
    <t>QUARTERLY REPORT</t>
  </si>
  <si>
    <t>CONSOLIDATED INCOME STATEMENT</t>
  </si>
  <si>
    <t>INDIVIDUAL QUARTER</t>
  </si>
  <si>
    <t>CUMULATIVE QUARTER</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</si>
  <si>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</si>
  <si>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</si>
  <si>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</si>
  <si>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</si>
  <si>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</si>
  <si>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</si>
  <si>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</si>
  <si>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</si>
  <si>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</si>
  <si>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</si>
  <si>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</si>
  <si>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</si>
  <si>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</si>
  <si>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</si>
  <si>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</si>
  <si>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</si>
  <si>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</si>
  <si>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</si>
  <si>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(j)</t>
  </si>
  <si>
    <t>(k)</t>
  </si>
  <si>
    <t>(l)</t>
  </si>
  <si>
    <t>CONSOLIDATED BALANCE SHEET</t>
  </si>
  <si>
    <t>31/03/2000</t>
  </si>
  <si>
    <t>Fixed Assets</t>
  </si>
  <si>
    <t>Investment in Associated Companies</t>
  </si>
  <si>
    <t>Long Term Investments</t>
  </si>
  <si>
    <t>Intangible Assets</t>
  </si>
  <si>
    <t>Current Assets</t>
  </si>
  <si>
    <t>Stocks</t>
  </si>
  <si>
    <t>Trade Debtors</t>
  </si>
  <si>
    <t>Other debtors, deposits and prepayments</t>
  </si>
  <si>
    <t>Fixed deposits with licensed banks</t>
  </si>
  <si>
    <t>Cash and bank balances</t>
  </si>
  <si>
    <t>Current Liabilities</t>
  </si>
  <si>
    <t>Short Term Borrowings</t>
  </si>
  <si>
    <t>Progress payment</t>
  </si>
  <si>
    <t>Trade Creditors</t>
  </si>
  <si>
    <t>Other Creditors and accruals</t>
  </si>
  <si>
    <t>HP creditors</t>
  </si>
  <si>
    <t>Provision for Taxation</t>
  </si>
  <si>
    <t>Dividend payable</t>
  </si>
  <si>
    <t>Net Current Assets / (Current Liabilities)</t>
  </si>
  <si>
    <t>Expenditure carried forward</t>
  </si>
  <si>
    <t>Shareholders' Funds</t>
  </si>
  <si>
    <t>Share Capital</t>
  </si>
  <si>
    <t>Reserves</t>
  </si>
  <si>
    <t>Share Premium</t>
  </si>
  <si>
    <t>Revaluation Reserve</t>
  </si>
  <si>
    <t>Statutory Reserve</t>
  </si>
  <si>
    <t>Retained Profit</t>
  </si>
  <si>
    <t>Others</t>
  </si>
  <si>
    <t>Minority Interests</t>
  </si>
  <si>
    <t>Long Term Borrowings</t>
  </si>
  <si>
    <t>Other Long Term Liabilities</t>
  </si>
  <si>
    <t>Net tangible assets per share (sen)</t>
  </si>
  <si>
    <t>There were no change in accounting policies and methods of computation as compared with the most recent annual financial statement.</t>
  </si>
  <si>
    <t>There were no exceptional items for the financial year reported.</t>
  </si>
  <si>
    <t>There were no extraordinary items for the financial year reported.</t>
  </si>
  <si>
    <t>The tax figure for the Group does not include any deferred tax.</t>
  </si>
  <si>
    <t>There were no pre-acquisition profit for the financial year reported.</t>
  </si>
  <si>
    <t>There were no profit on sale of investments and properties for the financial year reported.</t>
  </si>
  <si>
    <t>There were no purchase and disposal of quoted securities by the Group for the financial year reported.</t>
  </si>
  <si>
    <t>There were no seasonality or cyclicality of operations.</t>
  </si>
  <si>
    <t>(ii)</t>
  </si>
  <si>
    <t>Details of contingent liabilities :-</t>
  </si>
  <si>
    <t>There were no financial instruments with off balance sheet risk for the financial year reported.</t>
  </si>
  <si>
    <t>Segmental information</t>
  </si>
  <si>
    <t>Profit / (Loss)</t>
  </si>
  <si>
    <t>Total Assets</t>
  </si>
  <si>
    <t>Before Taxation</t>
  </si>
  <si>
    <t>Emlpoyed</t>
  </si>
  <si>
    <t>Analysis by activity</t>
  </si>
  <si>
    <t>Manufacturing</t>
  </si>
  <si>
    <t>Trading and service</t>
  </si>
  <si>
    <t>Engineering</t>
  </si>
  <si>
    <t>Consolidation adjustment</t>
  </si>
  <si>
    <t>Analysis by geographical location</t>
  </si>
  <si>
    <t>Malaysia</t>
  </si>
  <si>
    <t>Overseas</t>
  </si>
  <si>
    <t>Review of performance :-</t>
  </si>
  <si>
    <t>Current year prospects :-</t>
  </si>
  <si>
    <t>There were no profit forecast and/or profit guarantee for the financial year reported.</t>
  </si>
  <si>
    <t>Dividend</t>
  </si>
  <si>
    <t>The Board will not be declaring any interim dividend.</t>
  </si>
  <si>
    <t>By Order of the Board</t>
  </si>
  <si>
    <t>Jason Tan Beng Wan</t>
  </si>
  <si>
    <t>Group Managing Director</t>
  </si>
  <si>
    <t>CURRENT YEAR QUARTER</t>
  </si>
  <si>
    <t>CURRENT YEAR YEAR TO DATE</t>
  </si>
  <si>
    <t>Operating profit / (loss) before interest on borrowings, depreciation and amortisation,exceptional items, income tax, minorityinterests and extraordinary items</t>
  </si>
  <si>
    <t>Operating profit / (loss) after interest on borrowings, depreciation and amortisation and exceptional items but before income tax, minority interests and extraordinary items</t>
  </si>
  <si>
    <t>Profit / (loss) before taxation, minority interests and extraordinary items</t>
  </si>
  <si>
    <t>Profit / (loss) after taxation attributable to members of the company</t>
  </si>
  <si>
    <t>Profit / (loss) after taxation and extraordinary items attributable to members of the company</t>
  </si>
  <si>
    <t>Earnings per share based on 2(j) above after deducting any provision for preference dividends,if any :-</t>
  </si>
  <si>
    <t>PRECEDING YEAR CORRESPOND-ING QUARTER</t>
  </si>
  <si>
    <t>PRECEDING YEAR CORRESPOND-ING PERIOD</t>
  </si>
  <si>
    <t xml:space="preserve">The Board of Directors of HEXAGON HOLDINGS BHD are pleased to announce the unaudited results of the Group for the </t>
  </si>
  <si>
    <t>AS AT END OF CURRENT QUARTER</t>
  </si>
  <si>
    <t>AS AT PRECEDING FINANCIAL YEAR END</t>
  </si>
  <si>
    <t>Net tangible assets calculation</t>
  </si>
  <si>
    <t>Net assets</t>
  </si>
  <si>
    <t>Less :</t>
  </si>
  <si>
    <t>No. of shares</t>
  </si>
  <si>
    <t>NOTES TO THE FINANCIAL STATEMENTS</t>
  </si>
  <si>
    <t>There were no issuances and repayment of debt and equity securities, share buy-backs, share cancellations, shares held as treasury shares and resale of treasury shares for the financial year reported.</t>
  </si>
  <si>
    <t>The Group borrowings are secured against corporate guarantee given by the company, charge over the landed properties, fixed deposits pledge, debenture over the Group's assets and negative pledge over the Group's assets</t>
  </si>
  <si>
    <t>Short term borrowings</t>
  </si>
  <si>
    <t>Term loans</t>
  </si>
  <si>
    <t>Bills payable</t>
  </si>
  <si>
    <t>Revolving credit</t>
  </si>
  <si>
    <t>Bank overdraft</t>
  </si>
  <si>
    <t>Long term borrowings</t>
  </si>
  <si>
    <t>Term loans payable within next 2 years</t>
  </si>
  <si>
    <t>Term loans payable after next 2 years but within 5 years</t>
  </si>
  <si>
    <t>All borrowings are in local currency.</t>
  </si>
  <si>
    <t>Company - Corporate guarantee given to financial institution in respect of facilities granted to subsidiaries. RM32,700,000</t>
  </si>
  <si>
    <t>APPENDIX  A</t>
  </si>
  <si>
    <t>Note 13 : Material Litigation</t>
  </si>
  <si>
    <t>(iii)</t>
  </si>
  <si>
    <t>Extraordinary items attributable to members of the company</t>
  </si>
  <si>
    <t>Extraordinary items</t>
  </si>
  <si>
    <t>Less minority interests</t>
  </si>
  <si>
    <t>Profit / (loss) after taxation before deducting minority interests</t>
  </si>
  <si>
    <t>Save as disclosed below, neither Hexagon nor any of its subsidiary and associated companies is engaged in any material litigation, either as plaintiff or defendent, as at the date of this Report and the Directors do not have any knowledge of any proceeding, pending or threatened,  against Hexagon or its subsidiary and associated companies or of any facts likely to give rise to any proceedings which might materially affect the position and business of Hexagon and/or its subsidiary and associated companies :-</t>
  </si>
  <si>
    <t>The Directors of Hexagon Tower Sdn. Bhd. have been advised by their solicitors that Hexagon Tower Sdn. Bhd. has a good chance of success.</t>
  </si>
  <si>
    <t>Plaintiff filed their Application for Summary Judgement dated 30 June 2000. The Defendent filed their Application for Striking Out on 8 August 2000. Both applications were dismissed on 13 October 2000. The Defendent has filed the Appeal to the Judge in Chambers dated 23 October 2000 against the Striking Out and the same is fixed for hearing on 18 January 2001. The Plaintiff has not appealed against the dismissal of his application for the Summary Judgement and intends to proceed for trial. No date for trial has yet been fixed</t>
  </si>
  <si>
    <t xml:space="preserve">Kuala Lumpur High Court Suit No. S8-22-354-2000 by Mr Yeo Ban Hun (Plaintiff) dated 25 May 2000 against Hexagon Tower Sdn. Bhd. (Defendant) for the sum of RM813,750 being the purported retirement benefits due to him under his contract of employment dated 3 January 1995.  Mr Yeo Ban Hun has also applied for Summary Judgement of his claim.  This civil suit is borne indirectly from the fact that an injunction has been granted to Hexagon Tower Sdn. Bhd. vide Kuala Lumpur High Court Suite No. S3-24-2307-99 (see item (ii) above) to restrain Mr Yeo Ban Hun from commencing winding up petition proceedings against the company for the same amount. </t>
  </si>
  <si>
    <t>The pending material litigation as at the date of the quarterly report is shown in Appendix A.</t>
  </si>
  <si>
    <t>Quarterly report on consolidated results for the financial quarter ended 31/12/2000. The figures have not been audited.</t>
  </si>
  <si>
    <t>financial quarter  ended 31 December 2000 as follows :-</t>
  </si>
  <si>
    <t>31/12/2000</t>
  </si>
  <si>
    <t>31/12/1999</t>
  </si>
  <si>
    <t>(i) Basic (based on 20,569,000 ordinary      shares) (sen)</t>
  </si>
  <si>
    <t>NOTES TO THE FINANCIAL STATEMENTS for the financial quarter ended 31 December 2000</t>
  </si>
  <si>
    <t>Group borrowings as at 31/12/2000 :-</t>
  </si>
  <si>
    <t xml:space="preserve">Date : </t>
  </si>
  <si>
    <t>During the financial year to date, the Paid-up Share Capital of the Company was increased to RM 20,569,100 on 13 November 2000 when an additional 599,100 new ordinary shares of RM 1.00 each , being the first tranche of the Private Placement had been granted listing and quotation by the KLSE.</t>
  </si>
  <si>
    <t>In view of the increased business activities , and barring unforseen circumstances, the Board expects the Group's performance to further improve in the next coming quarters.</t>
  </si>
  <si>
    <t>21 February 2001</t>
  </si>
  <si>
    <t>The second and final tranche of the Private Placement of 1,397,900 new ordinary shares of RM 1.00 each have been completed, and was granted listing and quotation on the  KLSE on 29 January 2001. The Paid-up Share Capital of the Company has of  29 January 2001 been  increased to RM 21,967,000 consisting of 21,967,000 ordinary shares of RM 1.00 each.</t>
  </si>
  <si>
    <t>The Group has reported a turnover of RM 44.47 million for the 3rd quarter of financial year ended 31 March 2001, and achieved a profit before taxation and minority interest of RM 1.91 million.</t>
  </si>
  <si>
    <t xml:space="preserve">The Group's turnover  increased by 84% to RM 44.47 million as compared to last year same period of RM 24.23 million. The Group  has reported a profit after taxation and minority interest of RM 1.34 million; an increase of RM 0.25 million ( 22% ) compared to last year same period of RM 1.09 million.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</si>
</sst>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
    <numFmt numFmtId="171" formatCode="0_)"/>
    <numFmt numFmtId="172" formatCode="#,##0.0_);\(#,##0.0\)"/>
    <numFmt numFmtId="173" formatCode="0.0%"/>
    <numFmt numFmtId="174" formatCode="_(* #,##0_);_(* \(#,##0\);_(* &quot;-&quot;??_);_(@_)"/>
    <numFmt numFmtId="175" formatCode="#,##0.00000_);\(#,##0.00000\)"/>
    <numFmt numFmtId="176" formatCode="#,##0.000_);\(#,##0.000\)"/>
    <numFmt numFmtId="177" formatCode="#,##0.0000_);\(#,##0.0000\)"/>
    <numFmt numFmtId="178" formatCode="#,##0.0"/>
    <numFmt numFmtId="179" formatCode="_(&quot;$&quot;* #,##0.0_);_(&quot;$&quot;* \(#,##0.0\);_(&quot;$&quot;* &quot;-&quot;??_);_(@_)"/>
    <numFmt numFmtId="180" formatCode="_(&quot;$&quot;* #,##0_);_(&quot;$&quot;* \(#,##0\);_(&quot;$&quot;* &quot;-&quot;??_);_(@_)"/>
    <numFmt numFmtId="181" formatCode="0.000%"/>
    <numFmt numFmtId="182" formatCode="0.0000%"/>
    <numFmt numFmtId="183" formatCode="&quot;Yes&quot;;&quot;Yes&quot;;&quot;No&quot;"/>
    <numFmt numFmtId="184" formatCode="&quot;True&quot;;&quot;True&quot;;&quot;False&quot;"/>
    <numFmt numFmtId="185" formatCode="&quot;On&quot;;&quot;On&quot;;&quot;Off&quot;"/>
  </numFmts>
  <fonts count="16">
    <font>
      <sz val="12"/>
      <name val="Times New Roman"/>
      <family val="1"/>
    </font>
    <font>
      <sz val="10"/>
      <name val="Comic Sans MS"/>
      <family val="0"/>
    </font>
    <font>
      <sz val="12"/>
      <color indexed="8"/>
      <name val="Times New Roman"/>
      <family val="0"/>
    </font>
    <font>
      <b/>
      <sz val="12"/>
      <color indexed="8"/>
      <name val="Times New Roman"/>
      <family val="0"/>
    </font>
    <font>
      <b/>
      <sz val="10"/>
      <color indexed="8"/>
      <name val="Times New Roman"/>
      <family val="0"/>
    </font>
    <font>
      <i/>
      <sz val="12"/>
      <color indexed="8"/>
      <name val="Times New Roman"/>
      <family val="0"/>
    </font>
    <font>
      <u val="single"/>
      <sz val="10.45"/>
      <color indexed="12"/>
      <name val="Arial"/>
      <family val="0"/>
    </font>
    <font>
      <u val="single"/>
      <sz val="10.45"/>
      <color indexed="36"/>
      <name val="Arial"/>
      <family val="0"/>
    </font>
    <font>
      <b/>
      <sz val="12"/>
      <name val="Times New Roman"/>
      <family val="1"/>
    </font>
    <font>
      <b/>
      <sz val="9"/>
      <color indexed="8"/>
      <name val="Times New Roman"/>
      <family val="1"/>
    </font>
    <font>
      <b/>
      <u val="single"/>
      <sz val="12"/>
      <name val="Times New Roman"/>
      <family val="1"/>
    </font>
    <font>
      <b/>
      <u val="single"/>
      <sz val="12"/>
      <color indexed="8"/>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17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37" fontId="0" fillId="0" borderId="0">
      <alignment vertical="center"/>
      <protection/>
    </xf>
    <xf numFmtId="9" fontId="1" fillId="0" borderId="0" applyFont="0" applyFill="0" applyBorder="0" applyAlignment="0" applyProtection="0"/>
  </cellStyleXfs>
  <cellXfs count="60">
    <xf numFmtId="171" fontId="0" fillId="0" borderId="0" xfId="0" applyAlignment="1">
      <alignment/>
    </xf>
    <xf numFmtId="37" fontId="2" fillId="0" borderId="0" xfId="0" applyNumberFormat="1" applyFont="1" applyAlignment="1" applyProtection="1">
      <alignment/>
      <protection/>
    </xf>
    <xf numFmtId="37" fontId="3" fillId="0" borderId="0" xfId="0" applyNumberFormat="1" applyFont="1" applyAlignment="1" applyProtection="1">
      <alignment/>
      <protection/>
    </xf>
    <xf numFmtId="37" fontId="4" fillId="0" borderId="0" xfId="0" applyNumberFormat="1" applyFont="1" applyAlignment="1" applyProtection="1">
      <alignment horizontal="centerContinuous"/>
      <protection/>
    </xf>
    <xf numFmtId="37" fontId="4"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5" fillId="0" borderId="0" xfId="0" applyNumberFormat="1" applyFont="1" applyAlignment="1" applyProtection="1">
      <alignment/>
      <protection/>
    </xf>
    <xf numFmtId="170" fontId="2" fillId="0" borderId="0" xfId="0" applyNumberFormat="1" applyFont="1" applyAlignment="1" applyProtection="1">
      <alignment/>
      <protection/>
    </xf>
    <xf numFmtId="37" fontId="2" fillId="0" borderId="1" xfId="0" applyNumberFormat="1" applyFont="1" applyBorder="1" applyAlignment="1" applyProtection="1">
      <alignment/>
      <protection/>
    </xf>
    <xf numFmtId="37" fontId="0" fillId="0" borderId="0" xfId="21">
      <alignment vertical="center"/>
      <protection/>
    </xf>
    <xf numFmtId="171" fontId="8" fillId="0" borderId="0" xfId="0" applyFont="1" applyAlignment="1">
      <alignment/>
    </xf>
    <xf numFmtId="37" fontId="4" fillId="0" borderId="0" xfId="0" applyNumberFormat="1" applyFont="1" applyAlignment="1" applyProtection="1" quotePrefix="1">
      <alignment horizontal="centerContinuous"/>
      <protection/>
    </xf>
    <xf numFmtId="37" fontId="0" fillId="0" borderId="0" xfId="21" applyFont="1" applyAlignment="1">
      <alignment horizontal="center" vertical="center"/>
      <protection/>
    </xf>
    <xf numFmtId="37" fontId="2" fillId="0" borderId="0" xfId="0" applyNumberFormat="1" applyFont="1" applyAlignment="1" applyProtection="1">
      <alignment vertical="top"/>
      <protection/>
    </xf>
    <xf numFmtId="37" fontId="2" fillId="0" borderId="0" xfId="0" applyNumberFormat="1" applyFont="1" applyAlignment="1" applyProtection="1">
      <alignment horizontal="center" vertical="top"/>
      <protection/>
    </xf>
    <xf numFmtId="37" fontId="2" fillId="0" borderId="0" xfId="0" applyNumberFormat="1" applyFont="1" applyAlignment="1" applyProtection="1">
      <alignment vertical="top" wrapText="1"/>
      <protection/>
    </xf>
    <xf numFmtId="37" fontId="0" fillId="0" borderId="0" xfId="21" applyAlignment="1">
      <alignment vertical="top"/>
      <protection/>
    </xf>
    <xf numFmtId="171" fontId="0" fillId="0" borderId="0" xfId="0" applyAlignment="1">
      <alignment vertical="top"/>
    </xf>
    <xf numFmtId="37" fontId="9" fillId="0" borderId="0" xfId="0" applyNumberFormat="1" applyFont="1" applyBorder="1" applyAlignment="1" applyProtection="1">
      <alignment horizontal="center" wrapText="1"/>
      <protection/>
    </xf>
    <xf numFmtId="37" fontId="9" fillId="0" borderId="2" xfId="0" applyNumberFormat="1" applyFont="1" applyBorder="1" applyAlignment="1" applyProtection="1">
      <alignment horizontal="centerContinuous" wrapText="1"/>
      <protection/>
    </xf>
    <xf numFmtId="37" fontId="9" fillId="0" borderId="2" xfId="0" applyNumberFormat="1" applyFont="1" applyBorder="1" applyAlignment="1" applyProtection="1">
      <alignment horizontal="center" wrapText="1"/>
      <protection/>
    </xf>
    <xf numFmtId="39" fontId="0" fillId="0" borderId="0" xfId="21" applyNumberFormat="1" applyAlignment="1">
      <alignment vertical="top"/>
      <protection/>
    </xf>
    <xf numFmtId="37" fontId="5" fillId="0" borderId="0" xfId="0" applyNumberFormat="1" applyFont="1" applyAlignment="1" applyProtection="1">
      <alignment horizontal="left" indent="1"/>
      <protection/>
    </xf>
    <xf numFmtId="37" fontId="2" fillId="0" borderId="3" xfId="0" applyNumberFormat="1" applyFont="1" applyBorder="1" applyAlignment="1" applyProtection="1">
      <alignment/>
      <protection/>
    </xf>
    <xf numFmtId="37" fontId="2" fillId="0" borderId="4" xfId="0" applyNumberFormat="1" applyFont="1" applyBorder="1" applyAlignment="1" applyProtection="1">
      <alignment/>
      <protection/>
    </xf>
    <xf numFmtId="37" fontId="2" fillId="0" borderId="0" xfId="0" applyNumberFormat="1" applyFont="1" applyAlignment="1" applyProtection="1">
      <alignment horizontal="left" indent="1"/>
      <protection/>
    </xf>
    <xf numFmtId="37" fontId="5" fillId="0" borderId="0" xfId="0" applyNumberFormat="1" applyFont="1" applyAlignment="1" applyProtection="1">
      <alignment horizontal="left" indent="2"/>
      <protection/>
    </xf>
    <xf numFmtId="37" fontId="0" fillId="0" borderId="0" xfId="21" applyFont="1">
      <alignment vertical="center"/>
      <protection/>
    </xf>
    <xf numFmtId="37" fontId="0" fillId="0" borderId="4" xfId="21" applyBorder="1">
      <alignment vertical="center"/>
      <protection/>
    </xf>
    <xf numFmtId="37" fontId="0" fillId="0" borderId="0" xfId="21" applyAlignment="1">
      <alignment horizontal="center" vertical="center"/>
      <protection/>
    </xf>
    <xf numFmtId="37" fontId="2" fillId="0" borderId="4" xfId="0" applyNumberFormat="1" applyFont="1" applyBorder="1" applyAlignment="1" applyProtection="1">
      <alignment horizontal="center"/>
      <protection/>
    </xf>
    <xf numFmtId="37" fontId="2" fillId="0" borderId="0" xfId="0" applyNumberFormat="1" applyFont="1" applyAlignment="1" applyProtection="1">
      <alignment horizontal="left" vertical="top" wrapText="1"/>
      <protection/>
    </xf>
    <xf numFmtId="37" fontId="0" fillId="0" borderId="0" xfId="21" applyAlignment="1">
      <alignment horizontal="center" vertical="top"/>
      <protection/>
    </xf>
    <xf numFmtId="37" fontId="2" fillId="0" borderId="2" xfId="0" applyNumberFormat="1" applyFont="1" applyBorder="1" applyAlignment="1" applyProtection="1">
      <alignment horizontal="center" vertical="top" wrapText="1"/>
      <protection/>
    </xf>
    <xf numFmtId="37" fontId="2" fillId="0" borderId="5" xfId="0" applyNumberFormat="1" applyFont="1" applyBorder="1" applyAlignment="1" applyProtection="1">
      <alignment horizontal="center"/>
      <protection/>
    </xf>
    <xf numFmtId="37" fontId="2" fillId="0" borderId="6" xfId="0" applyNumberFormat="1" applyFont="1" applyBorder="1" applyAlignment="1" applyProtection="1">
      <alignment horizontal="center"/>
      <protection/>
    </xf>
    <xf numFmtId="171" fontId="10" fillId="0" borderId="0" xfId="0" applyFont="1" applyAlignment="1">
      <alignment/>
    </xf>
    <xf numFmtId="37" fontId="11" fillId="0" borderId="0" xfId="0" applyNumberFormat="1" applyFont="1" applyAlignment="1" applyProtection="1">
      <alignment horizontal="left" vertical="top" wrapText="1"/>
      <protection/>
    </xf>
    <xf numFmtId="37" fontId="11" fillId="0" borderId="0" xfId="0" applyNumberFormat="1" applyFont="1" applyAlignment="1" applyProtection="1">
      <alignment horizontal="left"/>
      <protection/>
    </xf>
    <xf numFmtId="37" fontId="3" fillId="0" borderId="0" xfId="0" applyNumberFormat="1" applyFont="1" applyAlignment="1" applyProtection="1">
      <alignment/>
      <protection/>
    </xf>
    <xf numFmtId="171" fontId="8" fillId="0" borderId="0" xfId="0" applyFont="1" applyFill="1" applyAlignment="1">
      <alignment horizontal="center" wrapText="1"/>
    </xf>
    <xf numFmtId="37" fontId="0" fillId="0" borderId="0" xfId="0" applyNumberFormat="1" applyAlignment="1">
      <alignment/>
    </xf>
    <xf numFmtId="37" fontId="0" fillId="2" borderId="0" xfId="0" applyNumberFormat="1" applyFill="1" applyAlignment="1">
      <alignment vertical="top"/>
    </xf>
    <xf numFmtId="37" fontId="0" fillId="0" borderId="0" xfId="0" applyNumberFormat="1" applyAlignment="1">
      <alignment vertical="top"/>
    </xf>
    <xf numFmtId="37" fontId="12" fillId="0" borderId="0" xfId="21" applyFont="1" applyAlignment="1">
      <alignment horizontal="left" vertical="top" wrapText="1"/>
      <protection/>
    </xf>
    <xf numFmtId="37" fontId="12" fillId="0" borderId="0" xfId="21" applyFont="1" applyAlignment="1">
      <alignment vertical="top"/>
      <protection/>
    </xf>
    <xf numFmtId="37" fontId="12" fillId="0" borderId="0" xfId="21" applyFont="1">
      <alignment vertical="center"/>
      <protection/>
    </xf>
    <xf numFmtId="37" fontId="13" fillId="0" borderId="0" xfId="0" applyNumberFormat="1" applyFont="1" applyAlignment="1" applyProtection="1">
      <alignment/>
      <protection/>
    </xf>
    <xf numFmtId="37" fontId="14" fillId="0" borderId="0" xfId="0" applyNumberFormat="1" applyFont="1" applyAlignment="1" applyProtection="1">
      <alignment/>
      <protection/>
    </xf>
    <xf numFmtId="171" fontId="15" fillId="0" borderId="0" xfId="0" applyFont="1" applyAlignment="1">
      <alignment/>
    </xf>
    <xf numFmtId="37" fontId="15" fillId="0" borderId="0" xfId="21" applyFont="1">
      <alignment vertical="center"/>
      <protection/>
    </xf>
    <xf numFmtId="171" fontId="8" fillId="0" borderId="0" xfId="0" applyFont="1" applyAlignment="1" quotePrefix="1">
      <alignment horizontal="center"/>
    </xf>
    <xf numFmtId="37" fontId="2" fillId="0" borderId="7" xfId="0" applyNumberFormat="1" applyFont="1" applyBorder="1" applyAlignment="1" applyProtection="1">
      <alignment/>
      <protection/>
    </xf>
    <xf numFmtId="37" fontId="0" fillId="0" borderId="0" xfId="21" applyFont="1" quotePrefix="1">
      <alignment vertical="center"/>
      <protection/>
    </xf>
    <xf numFmtId="171" fontId="8" fillId="0" borderId="0" xfId="0" applyFont="1" applyAlignment="1" quotePrefix="1">
      <alignment/>
    </xf>
    <xf numFmtId="37" fontId="3" fillId="0" borderId="2" xfId="0" applyNumberFormat="1" applyFont="1" applyBorder="1" applyAlignment="1" applyProtection="1">
      <alignment horizontal="center"/>
      <protection/>
    </xf>
    <xf numFmtId="37" fontId="2" fillId="0" borderId="0" xfId="0" applyNumberFormat="1" applyFont="1" applyAlignment="1" applyProtection="1">
      <alignment horizontal="left" vertical="top" wrapText="1" indent="1"/>
      <protection/>
    </xf>
    <xf numFmtId="37" fontId="2" fillId="0" borderId="0" xfId="0" applyNumberFormat="1" applyFont="1" applyAlignment="1" applyProtection="1">
      <alignment horizontal="left" vertical="top" wrapText="1"/>
      <protection/>
    </xf>
    <xf numFmtId="37" fontId="15" fillId="0" borderId="0" xfId="21" applyFont="1" applyAlignment="1">
      <alignment horizontal="center" vertical="center"/>
      <protection/>
    </xf>
    <xf numFmtId="37" fontId="12"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HexWorkBk1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trFinancials%202000-12%20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Consol"/>
      <sheetName val="PL Data"/>
      <sheetName val="PL Variance"/>
      <sheetName val="BS Consol"/>
      <sheetName val="BS Data"/>
      <sheetName val="BS Variance"/>
      <sheetName val="Notes"/>
      <sheetName val="Ratios"/>
      <sheetName val="ExecS-Grp"/>
      <sheetName val="ExecS-SBU"/>
    </sheetNames>
    <sheetDataSet>
      <sheetData sheetId="5">
        <row r="50">
          <cell r="G50">
            <v>27069</v>
          </cell>
        </row>
        <row r="51">
          <cell r="G51">
            <v>1450</v>
          </cell>
        </row>
        <row r="52">
          <cell r="G52">
            <v>2958</v>
          </cell>
        </row>
        <row r="53">
          <cell r="G53">
            <v>8102</v>
          </cell>
        </row>
      </sheetData>
      <sheetData sheetId="6">
        <row r="7">
          <cell r="T7">
            <v>21966</v>
          </cell>
        </row>
        <row r="8">
          <cell r="T8">
            <v>29683</v>
          </cell>
        </row>
        <row r="9">
          <cell r="T9">
            <v>88359</v>
          </cell>
        </row>
        <row r="10">
          <cell r="T10">
            <v>0</v>
          </cell>
        </row>
        <row r="12">
          <cell r="T12">
            <v>-13242</v>
          </cell>
        </row>
        <row r="17">
          <cell r="T17">
            <v>1019</v>
          </cell>
        </row>
        <row r="18">
          <cell r="T18">
            <v>1518</v>
          </cell>
        </row>
        <row r="19">
          <cell r="T19">
            <v>2241</v>
          </cell>
        </row>
        <row r="20">
          <cell r="T20">
            <v>-282</v>
          </cell>
        </row>
        <row r="22">
          <cell r="T22">
            <v>330.71000000000004</v>
          </cell>
        </row>
        <row r="27">
          <cell r="T27">
            <v>32656</v>
          </cell>
        </row>
        <row r="28">
          <cell r="T28">
            <v>22885</v>
          </cell>
        </row>
        <row r="29">
          <cell r="T29">
            <v>82124</v>
          </cell>
        </row>
        <row r="30">
          <cell r="T30">
            <v>25289</v>
          </cell>
        </row>
        <row r="32">
          <cell r="T32">
            <v>-44899</v>
          </cell>
        </row>
        <row r="39">
          <cell r="T39">
            <v>137806</v>
          </cell>
        </row>
        <row r="40">
          <cell r="T40">
            <v>2202</v>
          </cell>
        </row>
        <row r="42">
          <cell r="T42">
            <v>-13242</v>
          </cell>
        </row>
        <row r="47">
          <cell r="T47">
            <v>4545</v>
          </cell>
        </row>
        <row r="48">
          <cell r="T48">
            <v>-49</v>
          </cell>
        </row>
        <row r="50">
          <cell r="T50">
            <v>330.71000000000004</v>
          </cell>
        </row>
        <row r="55">
          <cell r="T55">
            <v>160049</v>
          </cell>
        </row>
        <row r="56">
          <cell r="T56">
            <v>2905</v>
          </cell>
        </row>
        <row r="58">
          <cell r="T58">
            <v>-44899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0"/>
  <sheetViews>
    <sheetView tabSelected="1" zoomScale="80" zoomScaleNormal="80" workbookViewId="0" topLeftCell="A14">
      <pane xSplit="4" ySplit="2" topLeftCell="E45" activePane="bottomRight" state="frozen"/>
      <selection pane="topLeft" activeCell="A14" sqref="A14"/>
      <selection pane="topRight" activeCell="E14" sqref="E14"/>
      <selection pane="bottomLeft" activeCell="A16" sqref="A16"/>
      <selection pane="bottomRight" activeCell="I49" sqref="I49"/>
    </sheetView>
  </sheetViews>
  <sheetFormatPr defaultColWidth="8.375" defaultRowHeight="15.75"/>
  <cols>
    <col min="1"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3.625" style="9" customWidth="1"/>
    <col min="12" max="12" width="3.625" style="9" customWidth="1"/>
    <col min="13" max="16384" width="8.375" style="9" customWidth="1"/>
  </cols>
  <sheetData>
    <row r="1" ht="15.75">
      <c r="A1" s="2" t="s">
        <v>0</v>
      </c>
    </row>
    <row r="2" ht="15.75">
      <c r="A2" s="2" t="s">
        <v>1</v>
      </c>
    </row>
    <row r="3" ht="15.75">
      <c r="A3" s="2" t="s">
        <v>2</v>
      </c>
    </row>
    <row r="4" ht="15.75">
      <c r="A4" s="1"/>
    </row>
    <row r="5" ht="15.75">
      <c r="A5" s="2" t="s">
        <v>3</v>
      </c>
    </row>
    <row r="6" ht="15.75">
      <c r="A6" s="2" t="s">
        <v>136</v>
      </c>
    </row>
    <row r="7" ht="15.75">
      <c r="A7" s="2"/>
    </row>
    <row r="8" ht="15.75">
      <c r="A8" s="1" t="s">
        <v>104</v>
      </c>
    </row>
    <row r="9" ht="15.75">
      <c r="A9" s="1" t="s">
        <v>137</v>
      </c>
    </row>
    <row r="10" ht="15.75">
      <c r="A10" s="1"/>
    </row>
    <row r="11" ht="15.75">
      <c r="A11" s="10" t="s">
        <v>4</v>
      </c>
    </row>
    <row r="12" spans="5:11" ht="15.75">
      <c r="E12" s="55" t="s">
        <v>5</v>
      </c>
      <c r="F12" s="55"/>
      <c r="G12" s="55"/>
      <c r="H12" s="3"/>
      <c r="I12" s="55" t="s">
        <v>6</v>
      </c>
      <c r="J12" s="55"/>
      <c r="K12" s="55"/>
    </row>
    <row r="13" spans="7:11" ht="15.75">
      <c r="G13" s="4"/>
      <c r="H13" s="4"/>
      <c r="I13" s="4"/>
      <c r="J13" s="1"/>
      <c r="K13" s="4"/>
    </row>
    <row r="14" spans="5:12" ht="52.5" customHeight="1">
      <c r="E14" s="19" t="s">
        <v>94</v>
      </c>
      <c r="G14" s="20" t="s">
        <v>102</v>
      </c>
      <c r="H14" s="18"/>
      <c r="I14" s="19" t="s">
        <v>95</v>
      </c>
      <c r="K14" s="20" t="s">
        <v>103</v>
      </c>
      <c r="L14" s="18"/>
    </row>
    <row r="15" spans="5:11" ht="15.75">
      <c r="E15" s="11" t="s">
        <v>138</v>
      </c>
      <c r="G15" s="11" t="s">
        <v>139</v>
      </c>
      <c r="I15" s="11" t="s">
        <v>138</v>
      </c>
      <c r="K15" s="11" t="s">
        <v>139</v>
      </c>
    </row>
    <row r="16" spans="5:11" ht="15.75">
      <c r="E16" s="12" t="s">
        <v>7</v>
      </c>
      <c r="G16" s="12" t="s">
        <v>7</v>
      </c>
      <c r="I16" s="12" t="s">
        <v>7</v>
      </c>
      <c r="K16" s="12" t="s">
        <v>7</v>
      </c>
    </row>
    <row r="18" spans="1:11" ht="15.75">
      <c r="A18">
        <v>1</v>
      </c>
      <c r="B18" t="s">
        <v>8</v>
      </c>
      <c r="C18"/>
      <c r="D18" s="17" t="s">
        <v>9</v>
      </c>
      <c r="E18" s="41">
        <v>44468</v>
      </c>
      <c r="F18" s="41"/>
      <c r="G18" s="41">
        <v>24226</v>
      </c>
      <c r="H18" s="41"/>
      <c r="I18" s="41">
        <v>126766</v>
      </c>
      <c r="J18" s="41"/>
      <c r="K18" s="41">
        <v>65021</v>
      </c>
    </row>
    <row r="19" spans="1:11" ht="15.75">
      <c r="A19"/>
      <c r="B19" t="s">
        <v>10</v>
      </c>
      <c r="C19"/>
      <c r="D19" s="17" t="s">
        <v>11</v>
      </c>
      <c r="E19" s="41">
        <v>0</v>
      </c>
      <c r="F19" s="41"/>
      <c r="G19" s="41">
        <v>0</v>
      </c>
      <c r="H19" s="41"/>
      <c r="I19" s="41">
        <v>0</v>
      </c>
      <c r="J19" s="41"/>
      <c r="K19" s="41">
        <v>0</v>
      </c>
    </row>
    <row r="20" spans="1:11" ht="15.75">
      <c r="A20" s="13"/>
      <c r="B20" s="14" t="s">
        <v>12</v>
      </c>
      <c r="C20" s="14"/>
      <c r="D20" s="15" t="s">
        <v>13</v>
      </c>
      <c r="E20" s="41">
        <v>-343</v>
      </c>
      <c r="F20" s="41"/>
      <c r="G20" s="41">
        <v>36</v>
      </c>
      <c r="H20" s="41"/>
      <c r="I20" s="41">
        <v>-684</v>
      </c>
      <c r="J20" s="41"/>
      <c r="K20" s="41">
        <v>357</v>
      </c>
    </row>
    <row r="21" spans="4:11" ht="15.75">
      <c r="D21" s="16"/>
      <c r="E21" s="41"/>
      <c r="F21" s="41"/>
      <c r="G21" s="41"/>
      <c r="H21" s="41"/>
      <c r="I21" s="41"/>
      <c r="J21" s="41"/>
      <c r="K21" s="41"/>
    </row>
    <row r="22" spans="1:11" ht="63">
      <c r="A22" s="13">
        <v>2</v>
      </c>
      <c r="B22" s="14" t="s">
        <v>8</v>
      </c>
      <c r="C22" s="14"/>
      <c r="D22" s="15" t="s">
        <v>96</v>
      </c>
      <c r="E22" s="42">
        <v>3472</v>
      </c>
      <c r="F22" s="42"/>
      <c r="G22" s="42">
        <v>2774</v>
      </c>
      <c r="H22" s="42"/>
      <c r="I22" s="42">
        <v>9221</v>
      </c>
      <c r="J22" s="42"/>
      <c r="K22" s="42">
        <v>45</v>
      </c>
    </row>
    <row r="23" spans="1:11" ht="15.75">
      <c r="A23" s="1"/>
      <c r="B23" s="5" t="s">
        <v>10</v>
      </c>
      <c r="C23" s="5"/>
      <c r="D23" s="13" t="s">
        <v>14</v>
      </c>
      <c r="E23" s="41">
        <v>548</v>
      </c>
      <c r="F23" s="41"/>
      <c r="G23" s="41">
        <v>775</v>
      </c>
      <c r="H23" s="41"/>
      <c r="I23" s="41">
        <v>1763</v>
      </c>
      <c r="J23" s="41"/>
      <c r="K23" s="41">
        <v>2258</v>
      </c>
    </row>
    <row r="24" spans="1:11" ht="15.75">
      <c r="A24" s="1"/>
      <c r="B24" s="5" t="s">
        <v>12</v>
      </c>
      <c r="C24" s="5"/>
      <c r="D24" s="13" t="s">
        <v>15</v>
      </c>
      <c r="E24" s="41">
        <v>914</v>
      </c>
      <c r="F24" s="41"/>
      <c r="G24" s="41">
        <v>885</v>
      </c>
      <c r="H24" s="41"/>
      <c r="I24" s="41">
        <v>2474</v>
      </c>
      <c r="J24" s="41"/>
      <c r="K24" s="41">
        <v>2605</v>
      </c>
    </row>
    <row r="25" spans="1:11" ht="15.75">
      <c r="A25" s="1"/>
      <c r="B25" s="5" t="s">
        <v>16</v>
      </c>
      <c r="C25" s="5"/>
      <c r="D25" s="13" t="s">
        <v>17</v>
      </c>
      <c r="E25" s="41">
        <v>0</v>
      </c>
      <c r="F25" s="41"/>
      <c r="G25" s="41">
        <v>0</v>
      </c>
      <c r="H25" s="41"/>
      <c r="I25" s="41">
        <v>0</v>
      </c>
      <c r="J25" s="41"/>
      <c r="K25" s="41">
        <v>0</v>
      </c>
    </row>
    <row r="26" spans="1:11" ht="15.75">
      <c r="A26" s="1"/>
      <c r="B26" s="5"/>
      <c r="C26" s="5"/>
      <c r="D26" s="13"/>
      <c r="E26" s="41"/>
      <c r="F26" s="41"/>
      <c r="G26" s="41"/>
      <c r="H26" s="41"/>
      <c r="I26" s="41"/>
      <c r="J26" s="41"/>
      <c r="K26" s="41"/>
    </row>
    <row r="27" spans="1:11" ht="65.25" customHeight="1">
      <c r="A27" s="13"/>
      <c r="B27" s="14" t="s">
        <v>18</v>
      </c>
      <c r="C27" s="14"/>
      <c r="D27" s="15" t="s">
        <v>97</v>
      </c>
      <c r="E27" s="43">
        <f>+E22-E23-E24</f>
        <v>2010</v>
      </c>
      <c r="F27" s="43"/>
      <c r="G27" s="43">
        <f>+G22-G23-G24</f>
        <v>1114</v>
      </c>
      <c r="H27" s="43"/>
      <c r="I27" s="43">
        <f>+I22-I23-I24</f>
        <v>4984</v>
      </c>
      <c r="J27" s="43"/>
      <c r="K27" s="43">
        <f>+K22-K23-K24</f>
        <v>-4818</v>
      </c>
    </row>
    <row r="28" spans="1:11" ht="15.75">
      <c r="A28" s="1"/>
      <c r="B28" s="5"/>
      <c r="C28" s="5"/>
      <c r="D28" s="13"/>
      <c r="E28" s="41"/>
      <c r="F28" s="41"/>
      <c r="G28" s="41"/>
      <c r="H28" s="41"/>
      <c r="I28" s="41"/>
      <c r="J28" s="41"/>
      <c r="K28" s="41"/>
    </row>
    <row r="29" spans="1:11" ht="15.75">
      <c r="A29" s="1"/>
      <c r="B29" s="5" t="s">
        <v>19</v>
      </c>
      <c r="C29" s="5"/>
      <c r="D29" s="13" t="s">
        <v>20</v>
      </c>
      <c r="E29" s="41">
        <v>-98</v>
      </c>
      <c r="F29" s="41"/>
      <c r="G29" s="41">
        <v>0</v>
      </c>
      <c r="H29" s="41"/>
      <c r="I29" s="41">
        <v>-157</v>
      </c>
      <c r="J29" s="41"/>
      <c r="K29" s="41">
        <v>0</v>
      </c>
    </row>
    <row r="30" spans="1:11" ht="15.75">
      <c r="A30" s="1"/>
      <c r="B30" s="5"/>
      <c r="C30" s="5"/>
      <c r="D30" s="13"/>
      <c r="E30" s="41"/>
      <c r="F30" s="41"/>
      <c r="G30" s="41"/>
      <c r="H30" s="41"/>
      <c r="I30" s="41"/>
      <c r="J30" s="41"/>
      <c r="K30" s="41"/>
    </row>
    <row r="31" spans="1:11" ht="31.5">
      <c r="A31" s="13"/>
      <c r="B31" s="14" t="s">
        <v>21</v>
      </c>
      <c r="C31" s="14"/>
      <c r="D31" s="15" t="s">
        <v>98</v>
      </c>
      <c r="E31" s="42">
        <f>SUM(E27,E29)</f>
        <v>1912</v>
      </c>
      <c r="F31" s="42"/>
      <c r="G31" s="42">
        <f>SUM(G27,G29)</f>
        <v>1114</v>
      </c>
      <c r="H31" s="42"/>
      <c r="I31" s="42">
        <f>SUM(I27,I29)</f>
        <v>4827</v>
      </c>
      <c r="J31" s="42"/>
      <c r="K31" s="42">
        <f>SUM(K27,K29)</f>
        <v>-4818</v>
      </c>
    </row>
    <row r="32" spans="1:11" ht="15.75">
      <c r="A32" s="1"/>
      <c r="B32" s="5"/>
      <c r="C32" s="5"/>
      <c r="D32" s="13"/>
      <c r="E32" s="41"/>
      <c r="F32" s="41"/>
      <c r="G32" s="41"/>
      <c r="H32" s="41"/>
      <c r="I32" s="41"/>
      <c r="J32" s="41"/>
      <c r="K32" s="41"/>
    </row>
    <row r="33" spans="1:11" ht="15.75">
      <c r="A33" s="1"/>
      <c r="B33" s="5" t="s">
        <v>22</v>
      </c>
      <c r="C33" s="5"/>
      <c r="D33" s="13" t="s">
        <v>23</v>
      </c>
      <c r="E33" s="41">
        <v>-515</v>
      </c>
      <c r="F33" s="41"/>
      <c r="G33" s="41">
        <v>0</v>
      </c>
      <c r="H33" s="41"/>
      <c r="I33" s="41">
        <v>-515</v>
      </c>
      <c r="J33" s="41"/>
      <c r="K33" s="41">
        <v>-18</v>
      </c>
    </row>
    <row r="34" spans="1:11" ht="15.75">
      <c r="A34" s="1"/>
      <c r="B34" s="5"/>
      <c r="C34" s="5"/>
      <c r="D34" s="13"/>
      <c r="E34" s="41"/>
      <c r="F34" s="41"/>
      <c r="G34" s="41"/>
      <c r="H34" s="41"/>
      <c r="I34" s="41"/>
      <c r="J34" s="41"/>
      <c r="K34" s="41"/>
    </row>
    <row r="35" spans="1:11" ht="31.5">
      <c r="A35" s="13"/>
      <c r="B35" s="14" t="s">
        <v>24</v>
      </c>
      <c r="C35" s="14" t="s">
        <v>24</v>
      </c>
      <c r="D35" s="15" t="s">
        <v>130</v>
      </c>
      <c r="E35" s="42">
        <f>SUM(E31,E33)</f>
        <v>1397</v>
      </c>
      <c r="F35" s="42"/>
      <c r="G35" s="42">
        <f>SUM(G31,G33)</f>
        <v>1114</v>
      </c>
      <c r="H35" s="42"/>
      <c r="I35" s="42">
        <f>SUM(I31,I33)</f>
        <v>4312</v>
      </c>
      <c r="J35" s="42"/>
      <c r="K35" s="42">
        <f>SUM(K31,K33)</f>
        <v>-4836</v>
      </c>
    </row>
    <row r="36" spans="1:11" ht="15.75">
      <c r="A36" s="13"/>
      <c r="B36" s="14"/>
      <c r="C36" s="14"/>
      <c r="D36" s="15"/>
      <c r="E36" s="41"/>
      <c r="F36" s="41"/>
      <c r="G36" s="41"/>
      <c r="H36" s="41"/>
      <c r="I36" s="41"/>
      <c r="J36" s="41"/>
      <c r="K36" s="41"/>
    </row>
    <row r="37" spans="1:11" ht="15.75">
      <c r="A37" s="1"/>
      <c r="B37" s="5"/>
      <c r="C37" s="5" t="s">
        <v>70</v>
      </c>
      <c r="D37" s="13" t="s">
        <v>129</v>
      </c>
      <c r="E37" s="41">
        <v>54</v>
      </c>
      <c r="F37" s="41"/>
      <c r="G37" s="41">
        <v>18</v>
      </c>
      <c r="H37" s="41"/>
      <c r="I37" s="41">
        <v>265</v>
      </c>
      <c r="J37" s="41"/>
      <c r="K37" s="41">
        <v>82</v>
      </c>
    </row>
    <row r="38" spans="1:11" ht="15.75">
      <c r="A38" s="1"/>
      <c r="B38" s="5"/>
      <c r="C38" s="5"/>
      <c r="D38" s="13"/>
      <c r="E38" s="41"/>
      <c r="F38" s="41"/>
      <c r="G38" s="41"/>
      <c r="H38" s="41"/>
      <c r="I38" s="41"/>
      <c r="J38" s="41"/>
      <c r="K38" s="41"/>
    </row>
    <row r="39" spans="1:11" ht="31.5">
      <c r="A39" s="13"/>
      <c r="B39" s="14" t="s">
        <v>25</v>
      </c>
      <c r="C39" s="14"/>
      <c r="D39" s="15" t="s">
        <v>99</v>
      </c>
      <c r="E39" s="42">
        <f>E35-E37</f>
        <v>1343</v>
      </c>
      <c r="F39" s="42"/>
      <c r="G39" s="42">
        <f>G35-G37</f>
        <v>1096</v>
      </c>
      <c r="H39" s="42"/>
      <c r="I39" s="42">
        <f>I35-I37</f>
        <v>4047</v>
      </c>
      <c r="J39" s="42"/>
      <c r="K39" s="42">
        <f>K35-K37</f>
        <v>-4918</v>
      </c>
    </row>
    <row r="40" spans="1:11" ht="15.75">
      <c r="A40" s="1"/>
      <c r="B40" s="5"/>
      <c r="C40" s="5"/>
      <c r="D40" s="13"/>
      <c r="E40" s="41"/>
      <c r="F40" s="41"/>
      <c r="G40" s="41"/>
      <c r="H40" s="41"/>
      <c r="I40" s="41"/>
      <c r="J40" s="41"/>
      <c r="K40" s="41"/>
    </row>
    <row r="41" spans="1:11" ht="15.75">
      <c r="A41" s="1"/>
      <c r="B41" s="5" t="s">
        <v>26</v>
      </c>
      <c r="C41" s="14" t="s">
        <v>24</v>
      </c>
      <c r="D41" s="13" t="s">
        <v>128</v>
      </c>
      <c r="E41" s="41">
        <v>0</v>
      </c>
      <c r="F41" s="41"/>
      <c r="G41" s="41">
        <v>0</v>
      </c>
      <c r="H41" s="41"/>
      <c r="I41" s="41">
        <v>0</v>
      </c>
      <c r="J41" s="41"/>
      <c r="K41" s="41">
        <v>0</v>
      </c>
    </row>
    <row r="42" spans="1:11" ht="15.75">
      <c r="A42" s="1"/>
      <c r="B42" s="5"/>
      <c r="C42" s="14" t="s">
        <v>70</v>
      </c>
      <c r="D42" s="13" t="s">
        <v>129</v>
      </c>
      <c r="E42" s="41">
        <v>0</v>
      </c>
      <c r="F42" s="41"/>
      <c r="G42" s="41">
        <v>0</v>
      </c>
      <c r="H42" s="41"/>
      <c r="I42" s="41">
        <v>0</v>
      </c>
      <c r="J42" s="41"/>
      <c r="K42" s="41">
        <v>0</v>
      </c>
    </row>
    <row r="43" spans="1:11" ht="31.5">
      <c r="A43" s="1"/>
      <c r="B43" s="5"/>
      <c r="C43" s="14" t="s">
        <v>126</v>
      </c>
      <c r="D43" s="15" t="s">
        <v>127</v>
      </c>
      <c r="E43" s="43">
        <v>0</v>
      </c>
      <c r="F43" s="43"/>
      <c r="G43" s="43">
        <v>0</v>
      </c>
      <c r="H43" s="43"/>
      <c r="I43" s="43">
        <v>0</v>
      </c>
      <c r="J43" s="43"/>
      <c r="K43" s="43">
        <v>0</v>
      </c>
    </row>
    <row r="44" spans="1:11" ht="15.75">
      <c r="A44" s="1"/>
      <c r="B44" s="5"/>
      <c r="C44" s="5"/>
      <c r="D44" s="13"/>
      <c r="E44" s="41"/>
      <c r="F44" s="41"/>
      <c r="G44" s="41"/>
      <c r="H44" s="41"/>
      <c r="I44" s="41"/>
      <c r="J44" s="41"/>
      <c r="K44" s="41"/>
    </row>
    <row r="45" spans="1:11" ht="31.5">
      <c r="A45" s="13"/>
      <c r="B45" s="14" t="s">
        <v>27</v>
      </c>
      <c r="C45" s="14"/>
      <c r="D45" s="15" t="s">
        <v>100</v>
      </c>
      <c r="E45" s="43">
        <f>SUM(E39:E43)</f>
        <v>1343</v>
      </c>
      <c r="F45" s="43"/>
      <c r="G45" s="43">
        <f>SUM(G39:G43)</f>
        <v>1096</v>
      </c>
      <c r="H45" s="43"/>
      <c r="I45" s="43">
        <f>SUM(I39:I43)</f>
        <v>4047</v>
      </c>
      <c r="J45" s="43"/>
      <c r="K45" s="43">
        <f>SUM(K39:K43)</f>
        <v>-4918</v>
      </c>
    </row>
    <row r="46" spans="1:4" ht="15.75">
      <c r="A46" s="1"/>
      <c r="B46" s="5"/>
      <c r="C46" s="5"/>
      <c r="D46" s="13"/>
    </row>
    <row r="47" spans="1:4" ht="47.25">
      <c r="A47" s="13">
        <v>3</v>
      </c>
      <c r="B47" s="14" t="s">
        <v>8</v>
      </c>
      <c r="C47" s="14"/>
      <c r="D47" s="15" t="s">
        <v>101</v>
      </c>
    </row>
    <row r="48" spans="1:4" ht="15.75">
      <c r="A48" s="1"/>
      <c r="B48" s="5"/>
      <c r="C48" s="5"/>
      <c r="D48" s="13"/>
    </row>
    <row r="49" spans="1:11" ht="31.5">
      <c r="A49" s="13"/>
      <c r="B49" s="14"/>
      <c r="C49" s="14"/>
      <c r="D49" s="15" t="s">
        <v>140</v>
      </c>
      <c r="E49" s="21">
        <f>E45*1000*100/20569000</f>
        <v>6.529243035636151</v>
      </c>
      <c r="F49" s="16"/>
      <c r="G49" s="21">
        <f>G45*1000*100/19970000</f>
        <v>5.488232348522784</v>
      </c>
      <c r="H49" s="16"/>
      <c r="I49" s="21">
        <f>I45*1000*100/20569000</f>
        <v>19.67523943798921</v>
      </c>
      <c r="J49" s="16"/>
      <c r="K49" s="21">
        <f>K45*1000*100/19970000</f>
        <v>-24.626940410615923</v>
      </c>
    </row>
    <row r="50" spans="1:4" ht="15.75">
      <c r="A50" s="1"/>
      <c r="B50" s="5"/>
      <c r="C50" s="5"/>
      <c r="D50" s="13"/>
    </row>
  </sheetData>
  <mergeCells count="2">
    <mergeCell ref="E12:G12"/>
    <mergeCell ref="I12:K12"/>
  </mergeCells>
  <printOptions/>
  <pageMargins left="0.5905511811023623" right="0.5905511811023623" top="0.7874015748031497" bottom="0.5905511811023623" header="0.5118110236220472" footer="0.5118110236220472"/>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G90"/>
  <sheetViews>
    <sheetView zoomScale="80" zoomScaleNormal="80" workbookViewId="0" topLeftCell="A30">
      <selection activeCell="D52" sqref="D52"/>
    </sheetView>
  </sheetViews>
  <sheetFormatPr defaultColWidth="8.375" defaultRowHeight="15.75"/>
  <cols>
    <col min="1" max="1" width="5.625" style="9" customWidth="1"/>
    <col min="2" max="2" width="3.125" style="9" customWidth="1"/>
    <col min="3" max="3" width="40.625" style="9" customWidth="1"/>
    <col min="4" max="4" width="18.625" style="9" customWidth="1"/>
    <col min="5" max="5" width="3.625" style="9" customWidth="1"/>
    <col min="6" max="6" width="18.625" style="9" customWidth="1"/>
    <col min="7" max="7" width="3.625" style="9" customWidth="1"/>
    <col min="8" max="16384" width="8.375" style="9" customWidth="1"/>
  </cols>
  <sheetData>
    <row r="1" ht="15.75">
      <c r="A1" s="2" t="s">
        <v>0</v>
      </c>
    </row>
    <row r="2" ht="15.75">
      <c r="A2" s="2" t="s">
        <v>1</v>
      </c>
    </row>
    <row r="3" ht="15.75">
      <c r="A3" s="2" t="s">
        <v>2</v>
      </c>
    </row>
    <row r="4" ht="15.75">
      <c r="A4" s="1"/>
    </row>
    <row r="5" ht="15.75">
      <c r="A5" s="10" t="s">
        <v>28</v>
      </c>
    </row>
    <row r="6" spans="4:7" ht="50.25" customHeight="1">
      <c r="D6" s="40" t="s">
        <v>105</v>
      </c>
      <c r="E6"/>
      <c r="F6" s="40" t="s">
        <v>106</v>
      </c>
      <c r="G6" s="18"/>
    </row>
    <row r="7" spans="1:6" ht="22.5" customHeight="1">
      <c r="A7" s="29"/>
      <c r="D7" s="51" t="s">
        <v>138</v>
      </c>
      <c r="E7"/>
      <c r="F7" s="51" t="s">
        <v>29</v>
      </c>
    </row>
    <row r="8" spans="1:6" ht="15.75">
      <c r="A8" s="29"/>
      <c r="D8" s="12" t="s">
        <v>7</v>
      </c>
      <c r="F8" s="12" t="s">
        <v>7</v>
      </c>
    </row>
    <row r="9" ht="15.75">
      <c r="A9" s="29"/>
    </row>
    <row r="10" spans="1:6" ht="15.75">
      <c r="A10" s="5">
        <v>1</v>
      </c>
      <c r="B10" s="1" t="s">
        <v>30</v>
      </c>
      <c r="C10" s="1"/>
      <c r="D10" s="1">
        <v>33361</v>
      </c>
      <c r="E10" s="1"/>
      <c r="F10" s="1">
        <v>35078</v>
      </c>
    </row>
    <row r="11" spans="1:6" ht="15.75">
      <c r="A11" s="5">
        <v>2</v>
      </c>
      <c r="B11" s="1" t="s">
        <v>31</v>
      </c>
      <c r="C11" s="1"/>
      <c r="D11" s="1">
        <v>49</v>
      </c>
      <c r="E11" s="1"/>
      <c r="F11" s="1">
        <v>0</v>
      </c>
    </row>
    <row r="12" spans="1:6" ht="15.75">
      <c r="A12" s="5">
        <v>3</v>
      </c>
      <c r="B12" s="1" t="s">
        <v>32</v>
      </c>
      <c r="C12" s="1"/>
      <c r="D12" s="1">
        <v>0</v>
      </c>
      <c r="E12" s="1"/>
      <c r="F12" s="1">
        <v>0</v>
      </c>
    </row>
    <row r="13" spans="1:6" ht="15.75">
      <c r="A13" s="5">
        <v>4</v>
      </c>
      <c r="B13" s="1" t="s">
        <v>33</v>
      </c>
      <c r="C13" s="1"/>
      <c r="D13" s="1">
        <v>68</v>
      </c>
      <c r="E13" s="1"/>
      <c r="F13" s="1">
        <v>119</v>
      </c>
    </row>
    <row r="14" spans="1:6" ht="15.75">
      <c r="A14" s="5"/>
      <c r="B14" s="1"/>
      <c r="C14" s="1"/>
      <c r="D14" s="1"/>
      <c r="E14" s="1"/>
      <c r="F14" s="1"/>
    </row>
    <row r="15" spans="1:6" ht="15.75">
      <c r="A15" s="5">
        <v>5</v>
      </c>
      <c r="B15" s="1" t="s">
        <v>34</v>
      </c>
      <c r="C15" s="1"/>
      <c r="D15" s="1"/>
      <c r="E15" s="1"/>
      <c r="F15" s="1"/>
    </row>
    <row r="16" spans="1:6" ht="15.75">
      <c r="A16" s="5"/>
      <c r="B16" s="22" t="s">
        <v>35</v>
      </c>
      <c r="D16" s="1">
        <v>20082</v>
      </c>
      <c r="E16" s="1"/>
      <c r="F16" s="1">
        <v>16872</v>
      </c>
    </row>
    <row r="17" spans="1:6" ht="15.75">
      <c r="A17" s="5"/>
      <c r="B17" s="22" t="s">
        <v>36</v>
      </c>
      <c r="D17" s="1">
        <v>54566</v>
      </c>
      <c r="E17" s="1"/>
      <c r="F17" s="1">
        <v>44484</v>
      </c>
    </row>
    <row r="18" spans="1:6" ht="15.75">
      <c r="A18" s="5"/>
      <c r="B18" s="22" t="s">
        <v>37</v>
      </c>
      <c r="D18" s="1">
        <v>3495</v>
      </c>
      <c r="E18" s="1"/>
      <c r="F18" s="1">
        <f>2320+391</f>
        <v>2711</v>
      </c>
    </row>
    <row r="19" spans="1:6" ht="15.75">
      <c r="A19" s="5"/>
      <c r="B19" s="22" t="s">
        <v>38</v>
      </c>
      <c r="D19" s="1">
        <v>1674</v>
      </c>
      <c r="E19" s="1"/>
      <c r="F19" s="1">
        <v>1984</v>
      </c>
    </row>
    <row r="20" spans="1:6" ht="15.75">
      <c r="A20" s="5"/>
      <c r="B20" s="22" t="s">
        <v>39</v>
      </c>
      <c r="D20" s="1">
        <v>4760</v>
      </c>
      <c r="E20" s="1"/>
      <c r="F20" s="1">
        <v>4429</v>
      </c>
    </row>
    <row r="21" spans="1:6" ht="15.75">
      <c r="A21" s="5"/>
      <c r="B21" s="1"/>
      <c r="C21" s="6"/>
      <c r="D21" s="23">
        <f>SUM(D16:D20)</f>
        <v>84577</v>
      </c>
      <c r="E21" s="1"/>
      <c r="F21" s="23">
        <f>SUM(F16:F20)</f>
        <v>70480</v>
      </c>
    </row>
    <row r="22" spans="1:6" ht="15.75">
      <c r="A22" s="5"/>
      <c r="B22" s="1"/>
      <c r="C22" s="1"/>
      <c r="D22" s="1"/>
      <c r="E22" s="1"/>
      <c r="F22" s="1"/>
    </row>
    <row r="23" spans="1:6" ht="15.75">
      <c r="A23" s="5">
        <v>6</v>
      </c>
      <c r="B23" s="1" t="s">
        <v>40</v>
      </c>
      <c r="C23" s="1"/>
      <c r="D23" s="1"/>
      <c r="E23" s="1"/>
      <c r="F23" s="1"/>
    </row>
    <row r="24" spans="1:6" ht="15.75">
      <c r="A24" s="5"/>
      <c r="B24" s="22" t="s">
        <v>41</v>
      </c>
      <c r="D24" s="1">
        <v>39579</v>
      </c>
      <c r="E24" s="1"/>
      <c r="F24" s="1">
        <v>42857</v>
      </c>
    </row>
    <row r="25" spans="1:6" ht="15.75">
      <c r="A25" s="5"/>
      <c r="B25" s="22" t="s">
        <v>42</v>
      </c>
      <c r="D25" s="1">
        <v>4571</v>
      </c>
      <c r="E25" s="1"/>
      <c r="F25" s="1">
        <v>5926</v>
      </c>
    </row>
    <row r="26" spans="1:6" ht="15.75">
      <c r="A26" s="5"/>
      <c r="B26" s="22" t="s">
        <v>43</v>
      </c>
      <c r="D26" s="1">
        <v>29296</v>
      </c>
      <c r="E26" s="1"/>
      <c r="F26" s="1">
        <v>21220</v>
      </c>
    </row>
    <row r="27" spans="1:6" ht="15.75">
      <c r="A27" s="5"/>
      <c r="B27" s="22" t="s">
        <v>44</v>
      </c>
      <c r="D27" s="1">
        <v>11679</v>
      </c>
      <c r="E27" s="1"/>
      <c r="F27" s="1">
        <f>5072+49</f>
        <v>5121</v>
      </c>
    </row>
    <row r="28" spans="1:6" ht="15.75">
      <c r="A28" s="5"/>
      <c r="B28" s="22" t="s">
        <v>45</v>
      </c>
      <c r="D28" s="1">
        <v>552</v>
      </c>
      <c r="E28" s="1"/>
      <c r="F28" s="1">
        <v>1633</v>
      </c>
    </row>
    <row r="29" spans="1:6" ht="15.75">
      <c r="A29" s="5"/>
      <c r="B29" s="22" t="s">
        <v>46</v>
      </c>
      <c r="D29" s="1">
        <v>-406</v>
      </c>
      <c r="E29" s="1"/>
      <c r="F29" s="1">
        <v>225</v>
      </c>
    </row>
    <row r="30" spans="1:6" ht="15.75">
      <c r="A30" s="5"/>
      <c r="B30" s="22" t="s">
        <v>47</v>
      </c>
      <c r="D30" s="1">
        <v>0</v>
      </c>
      <c r="E30" s="1"/>
      <c r="F30" s="1">
        <v>144</v>
      </c>
    </row>
    <row r="31" spans="1:6" ht="15.75">
      <c r="A31" s="5"/>
      <c r="B31" s="1"/>
      <c r="C31" s="6"/>
      <c r="D31" s="23">
        <f>SUM(D24:D30)</f>
        <v>85271</v>
      </c>
      <c r="E31" s="1"/>
      <c r="F31" s="23">
        <f>SUM(F24:F30)</f>
        <v>77126</v>
      </c>
    </row>
    <row r="32" spans="1:6" ht="15.75">
      <c r="A32" s="5"/>
      <c r="B32" s="1"/>
      <c r="C32" s="1"/>
      <c r="D32" s="1"/>
      <c r="E32" s="1"/>
      <c r="F32" s="1"/>
    </row>
    <row r="33" spans="1:6" ht="15.75">
      <c r="A33" s="5">
        <v>7</v>
      </c>
      <c r="B33" s="1" t="s">
        <v>48</v>
      </c>
      <c r="C33" s="1"/>
      <c r="D33" s="1">
        <f>D21-D31</f>
        <v>-694</v>
      </c>
      <c r="E33" s="1"/>
      <c r="F33" s="1">
        <f>F21-F31</f>
        <v>-6646</v>
      </c>
    </row>
    <row r="34" spans="1:6" ht="15.75">
      <c r="A34" s="5"/>
      <c r="B34" s="1"/>
      <c r="C34" s="1"/>
      <c r="D34" s="1"/>
      <c r="E34" s="1"/>
      <c r="F34" s="1"/>
    </row>
    <row r="35" spans="1:6" ht="15.75">
      <c r="A35" s="5"/>
      <c r="B35" s="1" t="s">
        <v>49</v>
      </c>
      <c r="C35" s="1"/>
      <c r="D35" s="1">
        <v>162</v>
      </c>
      <c r="E35" s="1"/>
      <c r="F35" s="1">
        <v>401</v>
      </c>
    </row>
    <row r="36" spans="1:6" ht="16.5" thickBot="1">
      <c r="A36" s="30"/>
      <c r="B36" s="24"/>
      <c r="C36" s="24"/>
      <c r="D36" s="24">
        <f>SUM(D10:D13,D33,D35)</f>
        <v>32946</v>
      </c>
      <c r="E36"/>
      <c r="F36" s="24">
        <f>SUM(F10:F13,F33,F35)</f>
        <v>28952</v>
      </c>
    </row>
    <row r="37" spans="1:6" ht="16.5" thickTop="1">
      <c r="A37" s="5"/>
      <c r="B37" s="1"/>
      <c r="C37" s="1"/>
      <c r="D37" s="1"/>
      <c r="E37" s="1"/>
      <c r="F37" s="1"/>
    </row>
    <row r="38" spans="1:6" ht="15.75">
      <c r="A38" s="5">
        <v>8</v>
      </c>
      <c r="B38" s="1" t="s">
        <v>50</v>
      </c>
      <c r="C38" s="1"/>
      <c r="D38" s="1"/>
      <c r="E38" s="1"/>
      <c r="F38" s="1"/>
    </row>
    <row r="39" spans="1:6" ht="15.75">
      <c r="A39" s="5"/>
      <c r="B39" s="25" t="s">
        <v>51</v>
      </c>
      <c r="C39" s="1"/>
      <c r="D39" s="1">
        <v>20569</v>
      </c>
      <c r="E39" s="1"/>
      <c r="F39" s="1">
        <v>19970</v>
      </c>
    </row>
    <row r="40" spans="1:6" ht="15.75">
      <c r="A40" s="5"/>
      <c r="B40" s="25" t="s">
        <v>52</v>
      </c>
      <c r="C40" s="1"/>
      <c r="D40" s="1"/>
      <c r="E40" s="1"/>
      <c r="F40" s="1"/>
    </row>
    <row r="41" spans="1:6" ht="15.75">
      <c r="A41" s="5"/>
      <c r="B41" s="26" t="s">
        <v>53</v>
      </c>
      <c r="D41" s="1">
        <v>3013</v>
      </c>
      <c r="E41" s="1"/>
      <c r="F41" s="1">
        <v>2503</v>
      </c>
    </row>
    <row r="42" spans="1:6" ht="15.75">
      <c r="A42" s="5"/>
      <c r="B42" s="26" t="s">
        <v>54</v>
      </c>
      <c r="D42" s="1">
        <v>0</v>
      </c>
      <c r="E42" s="1"/>
      <c r="F42" s="1">
        <v>0</v>
      </c>
    </row>
    <row r="43" spans="1:6" ht="15.75">
      <c r="A43" s="5"/>
      <c r="B43" s="26" t="s">
        <v>55</v>
      </c>
      <c r="D43" s="1">
        <v>0</v>
      </c>
      <c r="E43" s="1"/>
      <c r="F43" s="1">
        <v>0</v>
      </c>
    </row>
    <row r="44" spans="1:6" ht="15.75">
      <c r="A44" s="5"/>
      <c r="B44" s="26" t="s">
        <v>56</v>
      </c>
      <c r="D44" s="1">
        <f>2920-3013</f>
        <v>-93</v>
      </c>
      <c r="E44" s="1"/>
      <c r="F44" s="1">
        <v>-4238</v>
      </c>
    </row>
    <row r="45" spans="1:6" ht="15.75">
      <c r="A45" s="5"/>
      <c r="B45" s="26" t="s">
        <v>57</v>
      </c>
      <c r="D45" s="1">
        <v>0</v>
      </c>
      <c r="E45" s="1"/>
      <c r="F45" s="1">
        <v>0</v>
      </c>
    </row>
    <row r="46" spans="1:6" ht="15.75">
      <c r="A46" s="5"/>
      <c r="B46" s="1"/>
      <c r="C46" s="1"/>
      <c r="D46" s="1"/>
      <c r="E46" s="1"/>
      <c r="F46" s="1"/>
    </row>
    <row r="47" spans="1:6" ht="15.75">
      <c r="A47" s="5">
        <v>9</v>
      </c>
      <c r="B47" s="1" t="s">
        <v>58</v>
      </c>
      <c r="C47" s="1"/>
      <c r="D47" s="1">
        <v>976</v>
      </c>
      <c r="E47" s="1"/>
      <c r="F47" s="1">
        <v>711</v>
      </c>
    </row>
    <row r="48" spans="1:6" ht="15.75">
      <c r="A48" s="5">
        <v>10</v>
      </c>
      <c r="B48" s="1" t="s">
        <v>59</v>
      </c>
      <c r="C48" s="1"/>
      <c r="D48" s="1">
        <v>8481</v>
      </c>
      <c r="E48" s="1"/>
      <c r="F48" s="1">
        <v>10006</v>
      </c>
    </row>
    <row r="49" spans="1:6" ht="15.75">
      <c r="A49" s="5">
        <v>11</v>
      </c>
      <c r="B49" s="1" t="s">
        <v>60</v>
      </c>
      <c r="C49" s="1"/>
      <c r="D49" s="1">
        <v>0</v>
      </c>
      <c r="E49" s="1"/>
      <c r="F49" s="1">
        <v>0</v>
      </c>
    </row>
    <row r="50" spans="1:6" ht="16.5" thickBot="1">
      <c r="A50" s="30"/>
      <c r="B50" s="24"/>
      <c r="C50" s="24"/>
      <c r="D50" s="24">
        <f>SUM(D39:D49)</f>
        <v>32946</v>
      </c>
      <c r="E50"/>
      <c r="F50" s="24">
        <f>SUM(F39:F49)</f>
        <v>28952</v>
      </c>
    </row>
    <row r="51" spans="1:6" ht="16.5" thickTop="1">
      <c r="A51" s="5"/>
      <c r="B51" s="1"/>
      <c r="C51" s="1"/>
      <c r="D51" s="1"/>
      <c r="E51" s="1"/>
      <c r="F51" s="1"/>
    </row>
    <row r="52" spans="1:6" ht="15.75">
      <c r="A52" s="5">
        <v>12</v>
      </c>
      <c r="B52" s="1" t="s">
        <v>61</v>
      </c>
      <c r="C52" s="1"/>
      <c r="D52" s="7">
        <f>D90</f>
        <v>113.86552579123925</v>
      </c>
      <c r="E52" s="7"/>
      <c r="F52" s="7">
        <f>F90</f>
        <v>90.71607411116675</v>
      </c>
    </row>
    <row r="53" ht="15.75">
      <c r="A53" s="29"/>
    </row>
    <row r="54" ht="15.75">
      <c r="A54" s="29"/>
    </row>
    <row r="55" ht="15.75">
      <c r="A55" s="29"/>
    </row>
    <row r="56" ht="15.75">
      <c r="A56" s="29"/>
    </row>
    <row r="57" ht="15.75">
      <c r="A57" s="29"/>
    </row>
    <row r="58" ht="15.75">
      <c r="A58" s="29"/>
    </row>
    <row r="59" ht="15.75">
      <c r="A59" s="29"/>
    </row>
    <row r="60" ht="15.75">
      <c r="A60" s="29"/>
    </row>
    <row r="61" ht="15.75">
      <c r="A61" s="29"/>
    </row>
    <row r="62" ht="15.75">
      <c r="A62" s="29"/>
    </row>
    <row r="63" ht="15.75">
      <c r="A63" s="29"/>
    </row>
    <row r="64" ht="15.75">
      <c r="A64" s="29"/>
    </row>
    <row r="65" ht="15.75">
      <c r="A65" s="29"/>
    </row>
    <row r="81" ht="15.75">
      <c r="A81" s="27" t="s">
        <v>107</v>
      </c>
    </row>
    <row r="82" spans="1:6" ht="15.75">
      <c r="A82" s="27" t="s">
        <v>108</v>
      </c>
      <c r="D82" s="9">
        <f>D50</f>
        <v>32946</v>
      </c>
      <c r="F82" s="9">
        <f>F50</f>
        <v>28952</v>
      </c>
    </row>
    <row r="83" spans="1:6" ht="15.75">
      <c r="A83" s="27" t="s">
        <v>109</v>
      </c>
      <c r="C83" s="27" t="s">
        <v>33</v>
      </c>
      <c r="D83" s="9">
        <f>-D13</f>
        <v>-68</v>
      </c>
      <c r="F83" s="9">
        <f>-F13</f>
        <v>-119</v>
      </c>
    </row>
    <row r="84" spans="3:6" ht="15.75">
      <c r="C84" s="27" t="s">
        <v>58</v>
      </c>
      <c r="D84" s="9">
        <f>-D47</f>
        <v>-976</v>
      </c>
      <c r="F84" s="9">
        <f>-F47</f>
        <v>-711</v>
      </c>
    </row>
    <row r="85" spans="3:6" ht="15.75">
      <c r="C85" s="1" t="s">
        <v>59</v>
      </c>
      <c r="D85" s="9">
        <f>-D48</f>
        <v>-8481</v>
      </c>
      <c r="F85" s="9">
        <f>-F48</f>
        <v>-10006</v>
      </c>
    </row>
    <row r="86" spans="3:6" ht="15.75">
      <c r="C86" s="1" t="s">
        <v>60</v>
      </c>
      <c r="D86" s="9">
        <f>-D49</f>
        <v>0</v>
      </c>
      <c r="F86" s="9">
        <f>-F49</f>
        <v>0</v>
      </c>
    </row>
    <row r="87" spans="4:6" ht="16.5" thickBot="1">
      <c r="D87" s="28">
        <f>SUM(D82:D86)</f>
        <v>23421</v>
      </c>
      <c r="F87" s="28">
        <f>SUM(F82:F86)</f>
        <v>18116</v>
      </c>
    </row>
    <row r="88" ht="16.5" thickTop="1"/>
    <row r="89" spans="1:6" ht="15.75">
      <c r="A89" s="27" t="s">
        <v>110</v>
      </c>
      <c r="D89" s="9">
        <v>20569000</v>
      </c>
      <c r="F89" s="9">
        <v>19970000</v>
      </c>
    </row>
    <row r="90" spans="1:6" ht="15.75">
      <c r="A90" s="1" t="s">
        <v>61</v>
      </c>
      <c r="B90" s="1"/>
      <c r="D90" s="7">
        <f>D87*1000*100/D89</f>
        <v>113.86552579123925</v>
      </c>
      <c r="F90" s="7">
        <f>F87*1000*100/F89</f>
        <v>90.71607411116675</v>
      </c>
    </row>
  </sheetData>
  <printOptions/>
  <pageMargins left="0.5905511811023623" right="0.5905511811023623" top="0.7874015748031497" bottom="0.5905511811023623" header="0.5118110236220472" footer="0.5118110236220472"/>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dimension ref="A1:K130"/>
  <sheetViews>
    <sheetView zoomScale="80" zoomScaleNormal="80" workbookViewId="0" topLeftCell="A93">
      <selection activeCell="D96" sqref="D96"/>
    </sheetView>
  </sheetViews>
  <sheetFormatPr defaultColWidth="8.375" defaultRowHeight="15.75"/>
  <cols>
    <col min="1" max="1" width="4.00390625" style="9" customWidth="1"/>
    <col min="2"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3.625" style="9" customWidth="1"/>
    <col min="12" max="16384" width="8.375" style="9" customWidth="1"/>
  </cols>
  <sheetData>
    <row r="1" ht="15.75">
      <c r="A1" s="2" t="s">
        <v>0</v>
      </c>
    </row>
    <row r="2" ht="15.75">
      <c r="A2" s="2" t="s">
        <v>1</v>
      </c>
    </row>
    <row r="3" ht="15.75">
      <c r="A3" s="2" t="s">
        <v>2</v>
      </c>
    </row>
    <row r="4" ht="15.75">
      <c r="A4" s="1"/>
    </row>
    <row r="5" ht="15.75">
      <c r="A5" s="10" t="s">
        <v>141</v>
      </c>
    </row>
    <row r="7" spans="1:11" ht="31.5" customHeight="1">
      <c r="A7" s="32">
        <v>1</v>
      </c>
      <c r="B7" s="57" t="s">
        <v>62</v>
      </c>
      <c r="C7" s="57"/>
      <c r="D7" s="57"/>
      <c r="E7" s="57"/>
      <c r="F7" s="57"/>
      <c r="G7" s="57"/>
      <c r="H7" s="57"/>
      <c r="I7" s="57"/>
      <c r="J7" s="57"/>
      <c r="K7" s="57"/>
    </row>
    <row r="8" spans="1:6" ht="15.75">
      <c r="A8" s="29"/>
      <c r="B8" s="1"/>
      <c r="C8" s="1"/>
      <c r="D8" s="1"/>
      <c r="E8" s="1"/>
      <c r="F8" s="1"/>
    </row>
    <row r="9" spans="1:11" ht="15.75" customHeight="1">
      <c r="A9" s="32">
        <f>A7+1</f>
        <v>2</v>
      </c>
      <c r="B9" s="57" t="s">
        <v>63</v>
      </c>
      <c r="C9" s="57"/>
      <c r="D9" s="57"/>
      <c r="E9" s="57"/>
      <c r="F9" s="57"/>
      <c r="G9" s="57"/>
      <c r="H9" s="57"/>
      <c r="I9" s="57"/>
      <c r="J9" s="57"/>
      <c r="K9" s="57"/>
    </row>
    <row r="10" spans="1:6" ht="15.75">
      <c r="A10" s="29"/>
      <c r="B10" s="1"/>
      <c r="C10" s="1"/>
      <c r="D10" s="1"/>
      <c r="E10" s="1"/>
      <c r="F10" s="1"/>
    </row>
    <row r="11" spans="1:11" ht="15.75" customHeight="1">
      <c r="A11" s="32">
        <f>A9+1</f>
        <v>3</v>
      </c>
      <c r="B11" s="57" t="s">
        <v>64</v>
      </c>
      <c r="C11" s="57"/>
      <c r="D11" s="57"/>
      <c r="E11" s="57"/>
      <c r="F11" s="57"/>
      <c r="G11" s="57"/>
      <c r="H11" s="57"/>
      <c r="I11" s="57"/>
      <c r="J11" s="57"/>
      <c r="K11" s="57"/>
    </row>
    <row r="12" spans="1:6" ht="15.75">
      <c r="A12" s="29"/>
      <c r="B12" s="1"/>
      <c r="C12" s="1"/>
      <c r="D12" s="1"/>
      <c r="E12" s="1"/>
      <c r="F12" s="1"/>
    </row>
    <row r="13" spans="1:11" ht="15.75" customHeight="1">
      <c r="A13" s="32">
        <f>A11+1</f>
        <v>4</v>
      </c>
      <c r="B13" s="57" t="s">
        <v>65</v>
      </c>
      <c r="C13" s="57"/>
      <c r="D13" s="57"/>
      <c r="E13" s="57"/>
      <c r="F13" s="57"/>
      <c r="G13" s="57"/>
      <c r="H13" s="57"/>
      <c r="I13" s="57"/>
      <c r="J13" s="57"/>
      <c r="K13" s="57"/>
    </row>
    <row r="14" spans="1:6" ht="15.75">
      <c r="A14" s="29"/>
      <c r="B14" s="1"/>
      <c r="C14" s="1"/>
      <c r="D14" s="1"/>
      <c r="E14" s="1"/>
      <c r="F14" s="1"/>
    </row>
    <row r="15" spans="1:11" ht="15.75" customHeight="1">
      <c r="A15" s="32">
        <f>A13+1</f>
        <v>5</v>
      </c>
      <c r="B15" s="57" t="s">
        <v>66</v>
      </c>
      <c r="C15" s="57"/>
      <c r="D15" s="57"/>
      <c r="E15" s="57"/>
      <c r="F15" s="57"/>
      <c r="G15" s="57"/>
      <c r="H15" s="57"/>
      <c r="I15" s="57"/>
      <c r="J15" s="57"/>
      <c r="K15" s="57"/>
    </row>
    <row r="16" spans="1:6" ht="15.75">
      <c r="A16" s="29"/>
      <c r="B16" s="1"/>
      <c r="C16" s="1"/>
      <c r="D16" s="1"/>
      <c r="E16" s="1"/>
      <c r="F16" s="1"/>
    </row>
    <row r="17" spans="1:11" ht="15.75" customHeight="1">
      <c r="A17" s="32">
        <f>A15+1</f>
        <v>6</v>
      </c>
      <c r="B17" s="57" t="s">
        <v>67</v>
      </c>
      <c r="C17" s="57"/>
      <c r="D17" s="57"/>
      <c r="E17" s="57"/>
      <c r="F17" s="57"/>
      <c r="G17" s="57"/>
      <c r="H17" s="57"/>
      <c r="I17" s="57"/>
      <c r="J17" s="57"/>
      <c r="K17" s="57"/>
    </row>
    <row r="18" spans="1:6" ht="15.75">
      <c r="A18" s="29"/>
      <c r="B18" s="1"/>
      <c r="C18" s="1"/>
      <c r="D18" s="1"/>
      <c r="E18" s="1"/>
      <c r="F18" s="1"/>
    </row>
    <row r="19" spans="1:11" ht="15.75" customHeight="1">
      <c r="A19" s="32">
        <f>A17+1</f>
        <v>7</v>
      </c>
      <c r="B19" s="57" t="s">
        <v>68</v>
      </c>
      <c r="C19" s="57"/>
      <c r="D19" s="57"/>
      <c r="E19" s="57"/>
      <c r="F19" s="57"/>
      <c r="G19" s="57"/>
      <c r="H19" s="57"/>
      <c r="I19" s="57"/>
      <c r="J19" s="57"/>
      <c r="K19" s="57"/>
    </row>
    <row r="20" spans="1:6" ht="15.75">
      <c r="A20" s="29"/>
      <c r="B20" s="1"/>
      <c r="C20" s="1"/>
      <c r="D20" s="1"/>
      <c r="E20" s="1"/>
      <c r="F20" s="1"/>
    </row>
    <row r="21" spans="1:11" ht="54" customHeight="1">
      <c r="A21" s="32">
        <f>A19+1</f>
        <v>8</v>
      </c>
      <c r="B21" s="57" t="s">
        <v>144</v>
      </c>
      <c r="C21" s="57"/>
      <c r="D21" s="57"/>
      <c r="E21" s="57"/>
      <c r="F21" s="57"/>
      <c r="G21" s="57"/>
      <c r="H21" s="57"/>
      <c r="I21" s="57"/>
      <c r="J21" s="57"/>
      <c r="K21" s="57"/>
    </row>
    <row r="22" spans="1:6" ht="15.75">
      <c r="A22" s="29"/>
      <c r="B22" s="1"/>
      <c r="C22" s="1"/>
      <c r="D22" s="1"/>
      <c r="E22" s="1"/>
      <c r="F22" s="1"/>
    </row>
    <row r="23" spans="1:11" ht="54" customHeight="1">
      <c r="A23" s="32">
        <f>A21+1</f>
        <v>9</v>
      </c>
      <c r="B23" s="57" t="s">
        <v>147</v>
      </c>
      <c r="C23" s="57"/>
      <c r="D23" s="57"/>
      <c r="E23" s="57"/>
      <c r="F23" s="57"/>
      <c r="G23" s="57"/>
      <c r="H23" s="57"/>
      <c r="I23" s="57"/>
      <c r="J23" s="57"/>
      <c r="K23" s="57"/>
    </row>
    <row r="24" spans="1:6" ht="15.75">
      <c r="A24" s="29"/>
      <c r="B24" s="1"/>
      <c r="C24" s="1"/>
      <c r="D24" s="1"/>
      <c r="E24" s="1"/>
      <c r="F24" s="1"/>
    </row>
    <row r="25" spans="1:11" ht="15.75" customHeight="1">
      <c r="A25" s="32">
        <f>A23+1</f>
        <v>10</v>
      </c>
      <c r="B25" s="57" t="s">
        <v>69</v>
      </c>
      <c r="C25" s="57"/>
      <c r="D25" s="57"/>
      <c r="E25" s="57"/>
      <c r="F25" s="57"/>
      <c r="G25" s="57"/>
      <c r="H25" s="57"/>
      <c r="I25" s="57"/>
      <c r="J25" s="57"/>
      <c r="K25" s="57"/>
    </row>
    <row r="26" ht="15.75">
      <c r="A26" s="29"/>
    </row>
    <row r="27" spans="1:11" ht="33" customHeight="1">
      <c r="A27" s="32">
        <f>A25+1</f>
        <v>11</v>
      </c>
      <c r="B27" s="57" t="s">
        <v>112</v>
      </c>
      <c r="C27" s="57"/>
      <c r="D27" s="57"/>
      <c r="E27" s="57"/>
      <c r="F27" s="57"/>
      <c r="G27" s="57"/>
      <c r="H27" s="57"/>
      <c r="I27" s="57"/>
      <c r="J27" s="57"/>
      <c r="K27" s="57"/>
    </row>
    <row r="28" ht="15.75">
      <c r="A28" s="29"/>
    </row>
    <row r="29" spans="1:11" ht="15.75">
      <c r="A29" s="32">
        <f>A27+1</f>
        <v>12</v>
      </c>
      <c r="B29" s="57" t="s">
        <v>142</v>
      </c>
      <c r="C29" s="57"/>
      <c r="D29" s="57"/>
      <c r="E29" s="57"/>
      <c r="F29" s="57"/>
      <c r="G29" s="57"/>
      <c r="H29" s="57"/>
      <c r="I29" s="57"/>
      <c r="J29" s="57"/>
      <c r="K29" s="57"/>
    </row>
    <row r="30" spans="1:11" ht="15.75">
      <c r="A30" s="32"/>
      <c r="B30" s="31"/>
      <c r="C30" s="31"/>
      <c r="D30" s="31"/>
      <c r="E30" s="31"/>
      <c r="F30" s="31"/>
      <c r="G30" s="31"/>
      <c r="H30" s="31"/>
      <c r="I30" s="31"/>
      <c r="J30" s="31"/>
      <c r="K30" s="31"/>
    </row>
    <row r="31" spans="1:11" ht="35.25" customHeight="1">
      <c r="A31" s="32"/>
      <c r="B31" s="31" t="s">
        <v>24</v>
      </c>
      <c r="C31" s="57" t="s">
        <v>113</v>
      </c>
      <c r="D31" s="57"/>
      <c r="E31" s="57"/>
      <c r="F31" s="57"/>
      <c r="G31" s="57"/>
      <c r="H31" s="57"/>
      <c r="I31" s="57"/>
      <c r="J31" s="57"/>
      <c r="K31" s="57"/>
    </row>
    <row r="32" spans="1:11" ht="15.75">
      <c r="A32" s="32"/>
      <c r="B32" s="31"/>
      <c r="C32" s="31"/>
      <c r="D32" s="31"/>
      <c r="E32" s="31"/>
      <c r="F32" s="31"/>
      <c r="G32" s="31"/>
      <c r="H32" s="31"/>
      <c r="I32" s="31"/>
      <c r="J32" s="31"/>
      <c r="K32" s="31"/>
    </row>
    <row r="33" spans="1:11" ht="15.75">
      <c r="A33" s="32"/>
      <c r="B33" s="31" t="s">
        <v>70</v>
      </c>
      <c r="C33" s="31" t="s">
        <v>8</v>
      </c>
      <c r="D33" s="37" t="s">
        <v>114</v>
      </c>
      <c r="F33" s="31"/>
      <c r="G33" s="33" t="s">
        <v>7</v>
      </c>
      <c r="H33" s="31"/>
      <c r="I33" s="31"/>
      <c r="J33" s="31"/>
      <c r="K33" s="31"/>
    </row>
    <row r="34" spans="1:11" ht="15.75">
      <c r="A34" s="32"/>
      <c r="B34" s="31"/>
      <c r="C34" s="31"/>
      <c r="D34" s="25" t="s">
        <v>115</v>
      </c>
      <c r="G34" s="1">
        <f>'[1]BS Variance'!G53</f>
        <v>8102</v>
      </c>
      <c r="H34" s="31"/>
      <c r="I34" s="31"/>
      <c r="J34" s="31"/>
      <c r="K34" s="31"/>
    </row>
    <row r="35" spans="1:11" ht="15.75">
      <c r="A35" s="32"/>
      <c r="B35" s="31"/>
      <c r="C35" s="31"/>
      <c r="D35" s="25" t="s">
        <v>116</v>
      </c>
      <c r="G35" s="1">
        <f>'[1]BS Variance'!G50</f>
        <v>27069</v>
      </c>
      <c r="H35" s="31"/>
      <c r="I35" s="31"/>
      <c r="J35" s="31"/>
      <c r="K35" s="31"/>
    </row>
    <row r="36" spans="1:11" ht="15.75">
      <c r="A36" s="32"/>
      <c r="B36" s="31"/>
      <c r="C36" s="31"/>
      <c r="D36" s="25" t="s">
        <v>117</v>
      </c>
      <c r="G36" s="1">
        <f>'[1]BS Variance'!G51</f>
        <v>1450</v>
      </c>
      <c r="H36" s="31"/>
      <c r="I36" s="31"/>
      <c r="J36" s="31"/>
      <c r="K36" s="31"/>
    </row>
    <row r="37" spans="1:11" ht="15.75">
      <c r="A37" s="32"/>
      <c r="B37" s="31"/>
      <c r="C37" s="31"/>
      <c r="D37" s="25" t="s">
        <v>118</v>
      </c>
      <c r="G37" s="1">
        <f>'[1]BS Variance'!G52</f>
        <v>2958</v>
      </c>
      <c r="H37" s="31"/>
      <c r="I37" s="31"/>
      <c r="J37" s="31"/>
      <c r="K37" s="31"/>
    </row>
    <row r="38" spans="1:11" ht="16.5" thickBot="1">
      <c r="A38" s="32"/>
      <c r="B38" s="31"/>
      <c r="C38" s="31"/>
      <c r="D38" s="25"/>
      <c r="G38" s="24">
        <f>SUM(G34:G37)</f>
        <v>39579</v>
      </c>
      <c r="H38" s="31"/>
      <c r="I38" s="31"/>
      <c r="J38" s="31"/>
      <c r="K38" s="31"/>
    </row>
    <row r="39" spans="1:11" ht="16.5" thickTop="1">
      <c r="A39" s="32"/>
      <c r="B39" s="31"/>
      <c r="C39" s="31"/>
      <c r="D39" s="25"/>
      <c r="E39" s="1"/>
      <c r="G39" s="31"/>
      <c r="H39" s="31"/>
      <c r="I39" s="31"/>
      <c r="J39" s="31"/>
      <c r="K39" s="31"/>
    </row>
    <row r="40" spans="1:11" ht="15.75">
      <c r="A40" s="32"/>
      <c r="B40" s="31"/>
      <c r="C40" s="31" t="s">
        <v>10</v>
      </c>
      <c r="D40" s="38" t="s">
        <v>119</v>
      </c>
      <c r="E40" s="1"/>
      <c r="G40" s="31"/>
      <c r="H40" s="31"/>
      <c r="I40" s="31"/>
      <c r="J40" s="31"/>
      <c r="K40" s="31"/>
    </row>
    <row r="41" spans="1:11" ht="15.75">
      <c r="A41" s="32"/>
      <c r="B41" s="31"/>
      <c r="C41" s="31"/>
      <c r="D41" s="25" t="s">
        <v>120</v>
      </c>
      <c r="E41" s="1"/>
      <c r="G41" s="1">
        <v>4759</v>
      </c>
      <c r="H41" s="31"/>
      <c r="I41" s="31"/>
      <c r="J41" s="31"/>
      <c r="K41" s="31"/>
    </row>
    <row r="42" spans="1:11" ht="15.75">
      <c r="A42" s="32"/>
      <c r="B42" s="31"/>
      <c r="C42" s="31"/>
      <c r="D42" s="25" t="s">
        <v>121</v>
      </c>
      <c r="E42" s="1"/>
      <c r="G42" s="1">
        <v>3722</v>
      </c>
      <c r="H42" s="31"/>
      <c r="I42" s="31"/>
      <c r="J42" s="31"/>
      <c r="K42" s="31"/>
    </row>
    <row r="43" spans="1:11" ht="16.5" thickBot="1">
      <c r="A43" s="32"/>
      <c r="B43" s="31"/>
      <c r="C43" s="31"/>
      <c r="D43" s="25"/>
      <c r="E43" s="1"/>
      <c r="G43" s="24">
        <f>SUM(G41:G42)</f>
        <v>8481</v>
      </c>
      <c r="H43" s="31"/>
      <c r="I43" s="31"/>
      <c r="J43" s="31"/>
      <c r="K43" s="31"/>
    </row>
    <row r="44" spans="1:11" ht="16.5" thickTop="1">
      <c r="A44" s="32"/>
      <c r="B44" s="31"/>
      <c r="C44" s="31"/>
      <c r="D44" s="25"/>
      <c r="E44" s="1"/>
      <c r="G44" s="31"/>
      <c r="H44" s="31"/>
      <c r="I44" s="31"/>
      <c r="J44" s="31"/>
      <c r="K44" s="31"/>
    </row>
    <row r="45" spans="1:11" ht="15.75">
      <c r="A45" s="32"/>
      <c r="B45" s="31"/>
      <c r="C45" t="s">
        <v>122</v>
      </c>
      <c r="D45" s="25"/>
      <c r="E45" s="1"/>
      <c r="G45" s="31"/>
      <c r="H45" s="31"/>
      <c r="I45" s="31"/>
      <c r="J45" s="31"/>
      <c r="K45" s="31"/>
    </row>
    <row r="46" spans="1:11" ht="15.75">
      <c r="A46" s="32"/>
      <c r="B46" s="31"/>
      <c r="C46" s="31"/>
      <c r="D46" s="25"/>
      <c r="E46" s="1"/>
      <c r="G46" s="31"/>
      <c r="H46" s="31"/>
      <c r="I46" s="31"/>
      <c r="J46" s="31"/>
      <c r="K46" s="31"/>
    </row>
    <row r="47" spans="1:11" ht="15.75">
      <c r="A47" s="32">
        <f>A29+1</f>
        <v>13</v>
      </c>
      <c r="B47" s="57" t="s">
        <v>71</v>
      </c>
      <c r="C47" s="57"/>
      <c r="D47" s="57"/>
      <c r="E47" s="57"/>
      <c r="F47" s="57"/>
      <c r="G47" s="57"/>
      <c r="H47" s="57"/>
      <c r="I47" s="57"/>
      <c r="J47" s="57"/>
      <c r="K47" s="57"/>
    </row>
    <row r="48" spans="1:11" ht="15.75">
      <c r="A48" s="32"/>
      <c r="B48" s="25" t="s">
        <v>123</v>
      </c>
      <c r="C48" s="31"/>
      <c r="D48" s="31"/>
      <c r="E48" s="31"/>
      <c r="F48" s="31"/>
      <c r="G48" s="31"/>
      <c r="H48" s="31"/>
      <c r="I48" s="31"/>
      <c r="J48" s="31"/>
      <c r="K48" s="31"/>
    </row>
    <row r="49" ht="15.75">
      <c r="A49" s="29"/>
    </row>
    <row r="50" spans="1:11" ht="15.75">
      <c r="A50" s="32">
        <f>A47+1</f>
        <v>14</v>
      </c>
      <c r="B50" s="57" t="s">
        <v>72</v>
      </c>
      <c r="C50" s="57"/>
      <c r="D50" s="57"/>
      <c r="E50" s="57"/>
      <c r="F50" s="57"/>
      <c r="G50" s="57"/>
      <c r="H50" s="57"/>
      <c r="I50" s="57"/>
      <c r="J50" s="57"/>
      <c r="K50" s="57"/>
    </row>
    <row r="51" ht="15.75">
      <c r="A51" s="29"/>
    </row>
    <row r="52" spans="1:11" ht="15.75">
      <c r="A52" s="32">
        <f>A50+1</f>
        <v>15</v>
      </c>
      <c r="B52" s="57" t="s">
        <v>135</v>
      </c>
      <c r="C52" s="57"/>
      <c r="D52" s="57"/>
      <c r="E52" s="57"/>
      <c r="F52" s="57"/>
      <c r="G52" s="57"/>
      <c r="H52" s="57"/>
      <c r="I52" s="57"/>
      <c r="J52" s="57"/>
      <c r="K52" s="57"/>
    </row>
    <row r="53" ht="15.75">
      <c r="A53" s="29"/>
    </row>
    <row r="54" spans="1:11" ht="15.75">
      <c r="A54" s="32">
        <f>A52+1</f>
        <v>16</v>
      </c>
      <c r="B54" s="57" t="s">
        <v>73</v>
      </c>
      <c r="C54" s="57"/>
      <c r="D54" s="57"/>
      <c r="E54" s="57"/>
      <c r="F54" s="57"/>
      <c r="G54" s="57"/>
      <c r="H54" s="57"/>
      <c r="I54" s="57"/>
      <c r="J54" s="57"/>
      <c r="K54" s="57"/>
    </row>
    <row r="55" spans="1:11" ht="15.75">
      <c r="A55" s="32"/>
      <c r="B55"/>
      <c r="C55" s="31"/>
      <c r="D55" s="31"/>
      <c r="E55" s="34" t="s">
        <v>9</v>
      </c>
      <c r="F55" s="31"/>
      <c r="G55" s="34" t="s">
        <v>74</v>
      </c>
      <c r="H55" s="1"/>
      <c r="I55" s="34" t="s">
        <v>75</v>
      </c>
      <c r="J55" s="31"/>
      <c r="K55" s="31"/>
    </row>
    <row r="56" spans="1:11" ht="15.75">
      <c r="A56" s="32"/>
      <c r="B56"/>
      <c r="C56" s="31"/>
      <c r="D56" s="31"/>
      <c r="E56" s="35"/>
      <c r="F56" s="31"/>
      <c r="G56" s="35" t="s">
        <v>76</v>
      </c>
      <c r="H56" s="1"/>
      <c r="I56" s="35" t="s">
        <v>77</v>
      </c>
      <c r="J56" s="31"/>
      <c r="K56" s="31"/>
    </row>
    <row r="57" spans="1:11" ht="15.75">
      <c r="A57" s="32"/>
      <c r="B57"/>
      <c r="C57" s="31"/>
      <c r="D57" s="31"/>
      <c r="E57" s="5" t="s">
        <v>7</v>
      </c>
      <c r="F57" s="31"/>
      <c r="G57" s="5" t="s">
        <v>7</v>
      </c>
      <c r="H57" s="1"/>
      <c r="I57" s="5" t="s">
        <v>7</v>
      </c>
      <c r="J57" s="31"/>
      <c r="K57" s="31"/>
    </row>
    <row r="58" spans="1:11" ht="15.75">
      <c r="A58" s="32"/>
      <c r="B58" s="36" t="s">
        <v>78</v>
      </c>
      <c r="C58" s="31"/>
      <c r="D58" s="31"/>
      <c r="E58" s="1"/>
      <c r="F58" s="31"/>
      <c r="G58" s="1"/>
      <c r="H58" s="1"/>
      <c r="I58" s="1"/>
      <c r="J58" s="31"/>
      <c r="K58" s="31"/>
    </row>
    <row r="59" spans="1:11" ht="15.75">
      <c r="A59" s="32"/>
      <c r="B59" t="s">
        <v>79</v>
      </c>
      <c r="C59" s="31"/>
      <c r="D59" s="31"/>
      <c r="E59" s="1">
        <f>'[1]Notes'!T7</f>
        <v>21966</v>
      </c>
      <c r="F59" s="31"/>
      <c r="G59" s="1">
        <f>'[1]Notes'!T17</f>
        <v>1019</v>
      </c>
      <c r="H59" s="1"/>
      <c r="I59" s="1">
        <f>'[1]Notes'!T27</f>
        <v>32656</v>
      </c>
      <c r="J59" s="31"/>
      <c r="K59" s="31"/>
    </row>
    <row r="60" spans="1:11" ht="15.75">
      <c r="A60" s="32"/>
      <c r="B60" t="s">
        <v>80</v>
      </c>
      <c r="C60" s="31"/>
      <c r="D60" s="31"/>
      <c r="E60" s="1">
        <f>'[1]Notes'!T8</f>
        <v>29683</v>
      </c>
      <c r="F60" s="31"/>
      <c r="G60" s="1">
        <f>'[1]Notes'!T18</f>
        <v>1518</v>
      </c>
      <c r="H60" s="1"/>
      <c r="I60" s="1">
        <f>'[1]Notes'!T28</f>
        <v>22885</v>
      </c>
      <c r="J60" s="31"/>
      <c r="K60" s="31"/>
    </row>
    <row r="61" spans="1:11" ht="15.75">
      <c r="A61" s="32"/>
      <c r="B61" t="s">
        <v>81</v>
      </c>
      <c r="C61" s="31"/>
      <c r="D61" s="31"/>
      <c r="E61" s="1">
        <f>'[1]Notes'!T9</f>
        <v>88359</v>
      </c>
      <c r="F61" s="31"/>
      <c r="G61" s="1">
        <f>'[1]Notes'!T19</f>
        <v>2241</v>
      </c>
      <c r="H61" s="1"/>
      <c r="I61" s="1">
        <f>'[1]Notes'!T29</f>
        <v>82124</v>
      </c>
      <c r="J61" s="31"/>
      <c r="K61" s="31"/>
    </row>
    <row r="62" spans="1:11" ht="15.75">
      <c r="A62" s="32"/>
      <c r="B62" t="s">
        <v>11</v>
      </c>
      <c r="C62" s="31"/>
      <c r="D62" s="31"/>
      <c r="E62" s="1">
        <f>'[1]Notes'!T10</f>
        <v>0</v>
      </c>
      <c r="F62" s="31"/>
      <c r="G62" s="1">
        <f>'[1]Notes'!T20</f>
        <v>-282</v>
      </c>
      <c r="H62" s="1"/>
      <c r="I62" s="1">
        <f>'[1]Notes'!T30</f>
        <v>25289</v>
      </c>
      <c r="J62" s="31"/>
      <c r="K62" s="31"/>
    </row>
    <row r="63" spans="1:11" ht="15.75">
      <c r="A63" s="32"/>
      <c r="B63"/>
      <c r="C63" s="31"/>
      <c r="D63" s="31"/>
      <c r="E63" s="52">
        <f>SUM(E59:E62)</f>
        <v>140008</v>
      </c>
      <c r="F63" s="31"/>
      <c r="G63" s="52">
        <f>SUM(G59:G62)</f>
        <v>4496</v>
      </c>
      <c r="H63" s="1"/>
      <c r="I63" s="52">
        <f>SUM(I59:I62)</f>
        <v>162954</v>
      </c>
      <c r="J63" s="31"/>
      <c r="K63" s="31"/>
    </row>
    <row r="64" spans="1:11" ht="15.75">
      <c r="A64" s="32"/>
      <c r="B64" t="s">
        <v>82</v>
      </c>
      <c r="C64" s="31"/>
      <c r="D64" s="31"/>
      <c r="E64" s="1">
        <f>'[1]Notes'!T12</f>
        <v>-13242</v>
      </c>
      <c r="F64" s="31"/>
      <c r="G64" s="1">
        <f>'[1]Notes'!T22</f>
        <v>330.71000000000004</v>
      </c>
      <c r="H64" s="1"/>
      <c r="I64" s="1">
        <f>'[1]Notes'!T32</f>
        <v>-44899</v>
      </c>
      <c r="J64" s="31"/>
      <c r="K64" s="31"/>
    </row>
    <row r="65" spans="1:11" ht="16.5" thickBot="1">
      <c r="A65" s="32"/>
      <c r="B65"/>
      <c r="C65" s="31"/>
      <c r="D65" s="31"/>
      <c r="E65" s="8">
        <f>SUM(E63:E64)</f>
        <v>126766</v>
      </c>
      <c r="F65" s="31"/>
      <c r="G65" s="8">
        <f>SUM(G63:G64)</f>
        <v>4826.71</v>
      </c>
      <c r="H65" s="1"/>
      <c r="I65" s="8">
        <f>SUM(I63:I64)</f>
        <v>118055</v>
      </c>
      <c r="J65" s="31"/>
      <c r="K65" s="31"/>
    </row>
    <row r="66" spans="1:11" ht="16.5" thickTop="1">
      <c r="A66" s="32"/>
      <c r="B66"/>
      <c r="C66" s="31"/>
      <c r="D66" s="31"/>
      <c r="E66" s="1"/>
      <c r="F66" s="31"/>
      <c r="G66" s="1"/>
      <c r="H66" s="1"/>
      <c r="I66" s="1"/>
      <c r="J66" s="31"/>
      <c r="K66" s="31"/>
    </row>
    <row r="67" spans="1:11" ht="15.75">
      <c r="A67" s="32"/>
      <c r="B67" s="36" t="s">
        <v>83</v>
      </c>
      <c r="C67" s="31"/>
      <c r="D67" s="31"/>
      <c r="E67" s="1"/>
      <c r="F67" s="31"/>
      <c r="G67" s="1"/>
      <c r="H67" s="1"/>
      <c r="I67" s="1"/>
      <c r="J67" s="31"/>
      <c r="K67" s="31"/>
    </row>
    <row r="68" spans="1:11" ht="15.75">
      <c r="A68" s="32"/>
      <c r="B68" t="s">
        <v>84</v>
      </c>
      <c r="C68" s="31"/>
      <c r="D68" s="31"/>
      <c r="E68" s="1">
        <f>'[1]Notes'!T39</f>
        <v>137806</v>
      </c>
      <c r="F68" s="31"/>
      <c r="G68" s="1">
        <f>'[1]Notes'!T47</f>
        <v>4545</v>
      </c>
      <c r="H68" s="1"/>
      <c r="I68" s="1">
        <f>'[1]Notes'!T55</f>
        <v>160049</v>
      </c>
      <c r="J68" s="31"/>
      <c r="K68" s="31"/>
    </row>
    <row r="69" spans="1:11" ht="15.75">
      <c r="A69" s="32"/>
      <c r="B69" t="s">
        <v>85</v>
      </c>
      <c r="C69" s="31"/>
      <c r="D69" s="31"/>
      <c r="E69" s="1">
        <f>'[1]Notes'!T40</f>
        <v>2202</v>
      </c>
      <c r="F69" s="31"/>
      <c r="G69" s="1">
        <f>'[1]Notes'!T48</f>
        <v>-49</v>
      </c>
      <c r="H69" s="1"/>
      <c r="I69" s="1">
        <f>'[1]Notes'!T56</f>
        <v>2905</v>
      </c>
      <c r="J69" s="31"/>
      <c r="K69" s="31"/>
    </row>
    <row r="70" spans="1:11" ht="15.75">
      <c r="A70" s="32"/>
      <c r="B70"/>
      <c r="C70" s="31"/>
      <c r="D70" s="31"/>
      <c r="E70" s="52">
        <f>SUM(E68:E69)</f>
        <v>140008</v>
      </c>
      <c r="F70" s="31"/>
      <c r="G70" s="52">
        <f>SUM(G68:G69)</f>
        <v>4496</v>
      </c>
      <c r="H70" s="1"/>
      <c r="I70" s="52">
        <f>SUM(I68:I69)</f>
        <v>162954</v>
      </c>
      <c r="J70" s="31"/>
      <c r="K70" s="31"/>
    </row>
    <row r="71" spans="1:11" ht="15.75">
      <c r="A71" s="32"/>
      <c r="B71" t="s">
        <v>82</v>
      </c>
      <c r="C71" s="31"/>
      <c r="D71" s="31"/>
      <c r="E71" s="1">
        <f>'[1]Notes'!T42</f>
        <v>-13242</v>
      </c>
      <c r="F71" s="31"/>
      <c r="G71" s="1">
        <f>'[1]Notes'!T50</f>
        <v>330.71000000000004</v>
      </c>
      <c r="H71" s="1"/>
      <c r="I71" s="1">
        <f>'[1]Notes'!T58</f>
        <v>-44899</v>
      </c>
      <c r="J71" s="31"/>
      <c r="K71" s="31"/>
    </row>
    <row r="72" spans="1:11" ht="16.5" thickBot="1">
      <c r="A72" s="32"/>
      <c r="B72"/>
      <c r="C72" s="31"/>
      <c r="D72" s="31"/>
      <c r="E72" s="8">
        <f>SUM(E70:E71)</f>
        <v>126766</v>
      </c>
      <c r="F72" s="31"/>
      <c r="G72" s="8">
        <f>SUM(G70:G71)</f>
        <v>4826.71</v>
      </c>
      <c r="H72" s="1"/>
      <c r="I72" s="8">
        <f>SUM(I70:I71)</f>
        <v>118055</v>
      </c>
      <c r="J72" s="31"/>
      <c r="K72" s="31"/>
    </row>
    <row r="73" ht="16.5" thickTop="1">
      <c r="A73" s="29"/>
    </row>
    <row r="74" spans="1:11" ht="31.5" customHeight="1">
      <c r="A74" s="32">
        <f>A54+1</f>
        <v>17</v>
      </c>
      <c r="B74" s="57" t="s">
        <v>148</v>
      </c>
      <c r="C74" s="57"/>
      <c r="D74" s="57"/>
      <c r="E74" s="57"/>
      <c r="F74" s="57"/>
      <c r="G74" s="57"/>
      <c r="H74" s="57"/>
      <c r="I74" s="57"/>
      <c r="J74" s="57"/>
      <c r="K74" s="57"/>
    </row>
    <row r="75" ht="15.75">
      <c r="A75" s="29"/>
    </row>
    <row r="76" spans="1:11" ht="15.75">
      <c r="A76" s="32">
        <f>A74+1</f>
        <v>18</v>
      </c>
      <c r="B76" s="57" t="s">
        <v>86</v>
      </c>
      <c r="C76" s="57"/>
      <c r="D76" s="57"/>
      <c r="E76" s="57"/>
      <c r="F76" s="57"/>
      <c r="G76" s="57"/>
      <c r="H76" s="57"/>
      <c r="I76" s="57"/>
      <c r="J76" s="57"/>
      <c r="K76" s="57"/>
    </row>
    <row r="77" spans="1:11" ht="15.75">
      <c r="A77" s="32"/>
      <c r="B77" s="31"/>
      <c r="C77" s="31"/>
      <c r="D77" s="31"/>
      <c r="E77" s="31"/>
      <c r="F77" s="31"/>
      <c r="G77" s="31"/>
      <c r="H77" s="31"/>
      <c r="I77" s="31"/>
      <c r="J77" s="31"/>
      <c r="K77" s="31"/>
    </row>
    <row r="78" spans="1:11" ht="51" customHeight="1">
      <c r="A78" s="32"/>
      <c r="B78" s="56" t="s">
        <v>149</v>
      </c>
      <c r="C78" s="56"/>
      <c r="D78" s="56"/>
      <c r="E78" s="56"/>
      <c r="F78" s="56"/>
      <c r="G78" s="56"/>
      <c r="H78" s="56"/>
      <c r="I78" s="56"/>
      <c r="J78" s="56"/>
      <c r="K78" s="56"/>
    </row>
    <row r="79" spans="1:11" ht="15.75">
      <c r="A79" s="32"/>
      <c r="B79" s="31"/>
      <c r="C79" s="31"/>
      <c r="D79" s="31"/>
      <c r="E79" s="31"/>
      <c r="F79" s="31"/>
      <c r="G79" s="31"/>
      <c r="H79" s="31"/>
      <c r="I79" s="31"/>
      <c r="J79" s="31"/>
      <c r="K79" s="31"/>
    </row>
    <row r="80" spans="1:11" ht="15.75">
      <c r="A80" s="32">
        <f>A76+1</f>
        <v>19</v>
      </c>
      <c r="B80" s="57" t="s">
        <v>87</v>
      </c>
      <c r="C80" s="57"/>
      <c r="D80" s="57"/>
      <c r="E80" s="57"/>
      <c r="F80" s="57"/>
      <c r="G80" s="57"/>
      <c r="H80" s="57"/>
      <c r="I80" s="57"/>
      <c r="J80" s="57"/>
      <c r="K80" s="57"/>
    </row>
    <row r="81" spans="1:11" ht="15.75">
      <c r="A81" s="32"/>
      <c r="B81" s="31"/>
      <c r="C81" s="31"/>
      <c r="D81" s="31"/>
      <c r="E81" s="31"/>
      <c r="F81" s="31"/>
      <c r="G81" s="31"/>
      <c r="H81" s="31"/>
      <c r="I81" s="31"/>
      <c r="J81" s="31"/>
      <c r="K81" s="31"/>
    </row>
    <row r="82" spans="1:11" ht="31.5" customHeight="1">
      <c r="A82" s="32"/>
      <c r="B82" s="56" t="s">
        <v>145</v>
      </c>
      <c r="C82" s="56"/>
      <c r="D82" s="56"/>
      <c r="E82" s="56"/>
      <c r="F82" s="56"/>
      <c r="G82" s="56"/>
      <c r="H82" s="56"/>
      <c r="I82" s="56"/>
      <c r="J82" s="56"/>
      <c r="K82" s="56"/>
    </row>
    <row r="83" ht="15.75">
      <c r="A83" s="29"/>
    </row>
    <row r="84" spans="1:11" ht="15.75">
      <c r="A84" s="32">
        <f>A80+1</f>
        <v>20</v>
      </c>
      <c r="B84" s="57" t="s">
        <v>88</v>
      </c>
      <c r="C84" s="57"/>
      <c r="D84" s="57"/>
      <c r="E84" s="57"/>
      <c r="F84" s="57"/>
      <c r="G84" s="57"/>
      <c r="H84" s="57"/>
      <c r="I84" s="57"/>
      <c r="J84" s="57"/>
      <c r="K84" s="57"/>
    </row>
    <row r="85" ht="15.75">
      <c r="A85" s="29"/>
    </row>
    <row r="86" spans="1:11" ht="15.75">
      <c r="A86" s="32">
        <f>A84+1</f>
        <v>21</v>
      </c>
      <c r="B86" s="57" t="s">
        <v>89</v>
      </c>
      <c r="C86" s="57"/>
      <c r="D86" s="57"/>
      <c r="E86" s="57"/>
      <c r="F86" s="57"/>
      <c r="G86" s="57"/>
      <c r="H86" s="57"/>
      <c r="I86" s="57"/>
      <c r="J86" s="57"/>
      <c r="K86" s="57"/>
    </row>
    <row r="87" spans="1:11" ht="15.75">
      <c r="A87" s="29"/>
      <c r="B87" s="56" t="s">
        <v>90</v>
      </c>
      <c r="C87" s="56"/>
      <c r="D87" s="56"/>
      <c r="E87" s="56"/>
      <c r="F87" s="56"/>
      <c r="G87" s="56"/>
      <c r="H87" s="56"/>
      <c r="I87" s="56"/>
      <c r="J87" s="56"/>
      <c r="K87" s="56"/>
    </row>
    <row r="88" ht="15.75">
      <c r="A88" s="29"/>
    </row>
    <row r="89" ht="15.75">
      <c r="A89" s="29"/>
    </row>
    <row r="90" ht="15.75">
      <c r="A90" s="29"/>
    </row>
    <row r="91" ht="15.75">
      <c r="A91" s="39" t="s">
        <v>91</v>
      </c>
    </row>
    <row r="92" ht="15.75">
      <c r="A92" s="29"/>
    </row>
    <row r="93" ht="15.75">
      <c r="A93" s="29"/>
    </row>
    <row r="94" ht="15.75">
      <c r="A94" s="29"/>
    </row>
    <row r="95" ht="15.75">
      <c r="A95" s="29"/>
    </row>
    <row r="96" ht="15.75">
      <c r="A96" s="29"/>
    </row>
    <row r="97" ht="15.75">
      <c r="A97" s="39" t="s">
        <v>92</v>
      </c>
    </row>
    <row r="98" ht="15.75">
      <c r="A98" s="39" t="s">
        <v>93</v>
      </c>
    </row>
    <row r="99" ht="15.75">
      <c r="A99" s="29"/>
    </row>
    <row r="100" spans="1:3" ht="16.5" customHeight="1">
      <c r="A100" s="39" t="s">
        <v>143</v>
      </c>
      <c r="B100" s="53"/>
      <c r="C100" s="54" t="s">
        <v>146</v>
      </c>
    </row>
    <row r="101" ht="15.75">
      <c r="A101" s="29"/>
    </row>
    <row r="102" ht="15.75">
      <c r="A102" s="29"/>
    </row>
    <row r="103" ht="15.75">
      <c r="A103" s="29"/>
    </row>
    <row r="104" ht="15.75">
      <c r="A104" s="29"/>
    </row>
    <row r="105" ht="15.75">
      <c r="A105" s="29"/>
    </row>
    <row r="106" ht="15.75">
      <c r="A106" s="29"/>
    </row>
    <row r="107" ht="15.75">
      <c r="A107" s="29"/>
    </row>
    <row r="108" ht="15.75">
      <c r="A108" s="29"/>
    </row>
    <row r="109" ht="15.75">
      <c r="A109" s="29"/>
    </row>
    <row r="110" ht="15.75">
      <c r="A110" s="29"/>
    </row>
    <row r="111" ht="15.75">
      <c r="A111" s="29"/>
    </row>
    <row r="112" ht="15.75">
      <c r="A112" s="29"/>
    </row>
    <row r="113" ht="15.75">
      <c r="A113" s="29"/>
    </row>
    <row r="114" ht="15.75">
      <c r="A114" s="29"/>
    </row>
    <row r="115" ht="15.75">
      <c r="A115" s="29"/>
    </row>
    <row r="116" ht="15.75">
      <c r="A116" s="29"/>
    </row>
    <row r="117" ht="15.75">
      <c r="A117" s="29"/>
    </row>
    <row r="118" ht="15.75">
      <c r="A118" s="29"/>
    </row>
    <row r="119" ht="15.75">
      <c r="A119" s="29"/>
    </row>
    <row r="120" ht="15.75">
      <c r="A120" s="29"/>
    </row>
    <row r="121" ht="15.75">
      <c r="A121" s="29"/>
    </row>
    <row r="122" ht="15.75">
      <c r="A122" s="29"/>
    </row>
    <row r="123" ht="15.75">
      <c r="A123" s="29"/>
    </row>
    <row r="124" ht="15.75">
      <c r="A124" s="29"/>
    </row>
    <row r="125" ht="15.75">
      <c r="A125" s="29"/>
    </row>
    <row r="126" ht="15.75">
      <c r="A126" s="29"/>
    </row>
    <row r="127" ht="15.75">
      <c r="A127" s="29"/>
    </row>
    <row r="128" ht="15.75">
      <c r="A128" s="29"/>
    </row>
    <row r="129" ht="15.75">
      <c r="A129" s="29"/>
    </row>
    <row r="130" ht="15.75">
      <c r="A130" s="29"/>
    </row>
  </sheetData>
  <mergeCells count="25">
    <mergeCell ref="B84:K84"/>
    <mergeCell ref="B86:K86"/>
    <mergeCell ref="B54:K54"/>
    <mergeCell ref="B74:K74"/>
    <mergeCell ref="B76:K76"/>
    <mergeCell ref="B80:K80"/>
    <mergeCell ref="B82:K82"/>
    <mergeCell ref="B47:K47"/>
    <mergeCell ref="B50:K50"/>
    <mergeCell ref="B52:K52"/>
    <mergeCell ref="C31:K31"/>
    <mergeCell ref="B23:K23"/>
    <mergeCell ref="B25:K25"/>
    <mergeCell ref="B27:K27"/>
    <mergeCell ref="B29:K29"/>
    <mergeCell ref="B87:K87"/>
    <mergeCell ref="B7:K7"/>
    <mergeCell ref="B9:K9"/>
    <mergeCell ref="B11:K11"/>
    <mergeCell ref="B78:K78"/>
    <mergeCell ref="B13:K13"/>
    <mergeCell ref="B15:K15"/>
    <mergeCell ref="B17:K17"/>
    <mergeCell ref="B19:K19"/>
    <mergeCell ref="B21:K21"/>
  </mergeCells>
  <printOptions horizontalCentered="1"/>
  <pageMargins left="0.340551181" right="0.340551181" top="0.78740157480315" bottom="0.590551181102362" header="0.511811023622047" footer="0.511811023622047"/>
  <pageSetup horizontalDpi="300" verticalDpi="300" orientation="portrait" paperSize="9" scale="72" r:id="rId1"/>
  <rowBreaks count="1" manualBreakCount="1">
    <brk id="53" max="10" man="1"/>
  </rowBreaks>
</worksheet>
</file>

<file path=xl/worksheets/sheet4.xml><?xml version="1.0" encoding="utf-8"?>
<worksheet xmlns="http://schemas.openxmlformats.org/spreadsheetml/2006/main" xmlns:r="http://schemas.openxmlformats.org/officeDocument/2006/relationships">
  <dimension ref="A1:K13"/>
  <sheetViews>
    <sheetView zoomScale="80" zoomScaleNormal="80" workbookViewId="0" topLeftCell="A1">
      <selection activeCell="E7" sqref="E7"/>
    </sheetView>
  </sheetViews>
  <sheetFormatPr defaultColWidth="8.375" defaultRowHeight="15.75"/>
  <cols>
    <col min="1"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4.50390625" style="9" customWidth="1"/>
    <col min="12" max="16384" width="8.375" style="9" customWidth="1"/>
  </cols>
  <sheetData>
    <row r="1" spans="1:11" ht="18.75">
      <c r="A1" s="47" t="s">
        <v>0</v>
      </c>
      <c r="B1" s="46"/>
      <c r="C1" s="46"/>
      <c r="D1" s="46"/>
      <c r="E1" s="46"/>
      <c r="F1" s="46"/>
      <c r="G1" s="46"/>
      <c r="H1" s="46"/>
      <c r="I1" s="46"/>
      <c r="J1" s="46"/>
      <c r="K1" s="46"/>
    </row>
    <row r="2" spans="1:11" ht="18.75">
      <c r="A2" s="47" t="s">
        <v>1</v>
      </c>
      <c r="B2" s="46"/>
      <c r="C2" s="46"/>
      <c r="D2" s="46"/>
      <c r="E2" s="46"/>
      <c r="F2" s="46"/>
      <c r="G2" s="46"/>
      <c r="H2" s="46"/>
      <c r="I2" s="46"/>
      <c r="J2" s="46"/>
      <c r="K2" s="46"/>
    </row>
    <row r="3" spans="1:11" ht="18.75">
      <c r="A3" s="47" t="s">
        <v>2</v>
      </c>
      <c r="B3" s="46"/>
      <c r="C3" s="46"/>
      <c r="D3" s="46"/>
      <c r="E3" s="46"/>
      <c r="F3" s="46"/>
      <c r="G3" s="46"/>
      <c r="H3" s="46"/>
      <c r="I3" s="46"/>
      <c r="J3" s="46"/>
      <c r="K3" s="46"/>
    </row>
    <row r="4" spans="1:11" ht="18.75">
      <c r="A4" s="48"/>
      <c r="B4" s="46"/>
      <c r="C4" s="46"/>
      <c r="D4" s="46"/>
      <c r="E4" s="46"/>
      <c r="F4" s="46"/>
      <c r="G4" s="46"/>
      <c r="H4" s="46"/>
      <c r="I4" s="46"/>
      <c r="J4" s="46"/>
      <c r="K4" s="46"/>
    </row>
    <row r="5" spans="1:11" ht="18.75">
      <c r="A5" s="49" t="s">
        <v>111</v>
      </c>
      <c r="B5" s="46"/>
      <c r="C5" s="46"/>
      <c r="D5" s="46"/>
      <c r="E5" s="46"/>
      <c r="F5" s="46"/>
      <c r="G5" s="46"/>
      <c r="H5" s="46"/>
      <c r="I5" s="46"/>
      <c r="J5" s="58" t="s">
        <v>124</v>
      </c>
      <c r="K5" s="58"/>
    </row>
    <row r="6" spans="1:11" ht="18.75">
      <c r="A6" s="46"/>
      <c r="B6" s="46"/>
      <c r="C6" s="46"/>
      <c r="D6" s="46"/>
      <c r="E6" s="46"/>
      <c r="F6" s="46"/>
      <c r="G6" s="46"/>
      <c r="H6" s="46"/>
      <c r="I6" s="46"/>
      <c r="J6" s="46"/>
      <c r="K6" s="46"/>
    </row>
    <row r="7" spans="1:11" ht="18.75">
      <c r="A7" s="50" t="s">
        <v>125</v>
      </c>
      <c r="B7" s="46"/>
      <c r="C7" s="46"/>
      <c r="D7" s="46"/>
      <c r="E7" s="46"/>
      <c r="F7" s="46"/>
      <c r="G7" s="46"/>
      <c r="H7" s="46"/>
      <c r="I7" s="46"/>
      <c r="J7" s="46"/>
      <c r="K7" s="46"/>
    </row>
    <row r="8" spans="1:11" ht="18.75">
      <c r="A8" s="46"/>
      <c r="B8" s="46"/>
      <c r="C8" s="46"/>
      <c r="D8" s="46"/>
      <c r="E8" s="46"/>
      <c r="F8" s="46"/>
      <c r="G8" s="46"/>
      <c r="H8" s="46"/>
      <c r="I8" s="46"/>
      <c r="J8" s="46"/>
      <c r="K8" s="46"/>
    </row>
    <row r="9" spans="1:11" ht="97.5" customHeight="1">
      <c r="A9" s="59" t="s">
        <v>131</v>
      </c>
      <c r="B9" s="59"/>
      <c r="C9" s="59"/>
      <c r="D9" s="59"/>
      <c r="E9" s="59"/>
      <c r="F9" s="59"/>
      <c r="G9" s="59"/>
      <c r="H9" s="59"/>
      <c r="I9" s="59"/>
      <c r="J9" s="59"/>
      <c r="K9" s="59"/>
    </row>
    <row r="10" spans="1:11" ht="18.75">
      <c r="A10" s="44"/>
      <c r="B10" s="44"/>
      <c r="C10" s="44"/>
      <c r="D10" s="44"/>
      <c r="E10" s="44"/>
      <c r="F10" s="44"/>
      <c r="G10" s="44"/>
      <c r="H10" s="44"/>
      <c r="I10" s="44"/>
      <c r="J10" s="44"/>
      <c r="K10" s="44"/>
    </row>
    <row r="11" spans="1:11" ht="124.5" customHeight="1">
      <c r="A11" s="45" t="s">
        <v>24</v>
      </c>
      <c r="C11" s="59" t="s">
        <v>134</v>
      </c>
      <c r="D11" s="59"/>
      <c r="E11" s="59"/>
      <c r="F11" s="59"/>
      <c r="G11" s="59"/>
      <c r="H11" s="59"/>
      <c r="I11" s="59"/>
      <c r="J11" s="59"/>
      <c r="K11" s="59"/>
    </row>
    <row r="12" spans="1:11" ht="114.75" customHeight="1">
      <c r="A12" s="45"/>
      <c r="C12" s="59" t="s">
        <v>133</v>
      </c>
      <c r="D12" s="59"/>
      <c r="E12" s="59"/>
      <c r="F12" s="59"/>
      <c r="G12" s="59"/>
      <c r="H12" s="59"/>
      <c r="I12" s="59"/>
      <c r="J12" s="59"/>
      <c r="K12" s="59"/>
    </row>
    <row r="13" spans="3:11" ht="43.5" customHeight="1">
      <c r="C13" s="59" t="s">
        <v>132</v>
      </c>
      <c r="D13" s="59"/>
      <c r="E13" s="59"/>
      <c r="F13" s="59"/>
      <c r="G13" s="59"/>
      <c r="H13" s="59"/>
      <c r="I13" s="59"/>
      <c r="J13" s="59"/>
      <c r="K13" s="59"/>
    </row>
  </sheetData>
  <mergeCells count="5">
    <mergeCell ref="J5:K5"/>
    <mergeCell ref="A9:K9"/>
    <mergeCell ref="C11:K11"/>
    <mergeCell ref="C13:K13"/>
    <mergeCell ref="C12:K12"/>
  </mergeCells>
  <printOptions horizontalCentered="1"/>
  <pageMargins left="0.590551181102362" right="0.590551181102362" top="0.78740157480315" bottom="0.590551181102362" header="0.511811023622047" footer="0.511811023622047"/>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Yong</dc:creator>
  <cp:keywords/>
  <dc:description>Final Financial Statement</dc:description>
  <cp:lastModifiedBy>Michael Yong</cp:lastModifiedBy>
  <cp:lastPrinted>2001-02-17T12:25:15Z</cp:lastPrinted>
  <dcterms:created xsi:type="dcterms:W3CDTF">2000-10-02T10:31:14Z</dcterms:created>
  <dcterms:modified xsi:type="dcterms:W3CDTF">2001-02-17T12:25:43Z</dcterms:modified>
  <cp:category/>
  <cp:version/>
  <cp:contentType/>
  <cp:contentStatus/>
</cp:coreProperties>
</file>